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7005" tabRatio="657" activeTab="0"/>
  </bookViews>
  <sheets>
    <sheet name="Proceneti" sheetId="1" r:id="rId1"/>
    <sheet name="Neproceneti" sheetId="2" r:id="rId2"/>
    <sheet name="Amb, Ucil, Rel. obj." sheetId="3" r:id="rId3"/>
    <sheet name="Soobrakajnici" sheetId="4" r:id="rId4"/>
  </sheets>
  <definedNames>
    <definedName name="_xlnm.Print_Titles" localSheetId="2">'Amb, Ucil, Rel. obj.'!$1:$3</definedName>
    <definedName name="_xlnm.Print_Titles" localSheetId="1">'Neproceneti'!$1:$3</definedName>
    <definedName name="_xlnm.Print_Titles" localSheetId="0">'Proceneti'!$A:$F</definedName>
  </definedNames>
  <calcPr fullCalcOnLoad="1"/>
</workbook>
</file>

<file path=xl/sharedStrings.xml><?xml version="1.0" encoding="utf-8"?>
<sst xmlns="http://schemas.openxmlformats.org/spreadsheetml/2006/main" count="317" uniqueCount="148">
  <si>
    <t>Bitola</t>
  </si>
  <si>
    <t>Busilci</t>
  </si>
  <si>
    <t>Jedoarce</t>
  </si>
  <si>
    <t>Poroj</t>
  </si>
  <si>
    <t>Izvor</t>
  </si>
  <si>
    <t>Lipkovo</t>
  </si>
  <si>
    <t>Opae</t>
  </si>
  <si>
    <t>Orizare</t>
  </si>
  <si>
    <t>Gajre</t>
  </si>
  <si>
    <t>Tearce</t>
  </si>
  <si>
    <t>Tetovo</t>
  </si>
  <si>
    <t>Mojanci</t>
  </si>
  <si>
    <t>Orlanci</t>
  </si>
  <si>
    <t>Lojane</t>
  </si>
  <si>
    <t>Vaksince</t>
  </si>
  <si>
    <t>Strima</t>
  </si>
  <si>
    <t>Lisec</t>
  </si>
  <si>
    <t>Setole</t>
  </si>
  <si>
    <t>Lavce</t>
  </si>
  <si>
    <t>Selce</t>
  </si>
  <si>
    <t>Vejce</t>
  </si>
  <si>
    <t>Kondovo</t>
  </si>
  <si>
    <t>Kumanovo</t>
  </si>
  <si>
    <t>Mavrovi Anovi</t>
  </si>
  <si>
    <t>Naseleno mesto</t>
  </si>
  <si>
    <t>Broj na o{teteni ku}i</t>
  </si>
  <si>
    <t>Prose~en broj na katovi</t>
  </si>
  <si>
    <t>Ara~inovo</t>
  </si>
  <si>
    <t>Brwarci</t>
  </si>
  <si>
    <t>Gru{ino</t>
  </si>
  <si>
    <t>^air</t>
  </si>
  <si>
    <t>Quboten</t>
  </si>
  <si>
    <t>^a{ka</t>
  </si>
  <si>
    <t>Xep~i{te</t>
  </si>
  <si>
    <t>Otuwe</t>
  </si>
  <si>
    <t>Matej~e</t>
  </si>
  <si>
    <t>Slup~ane</t>
  </si>
  <si>
    <t>[ipkovica</t>
  </si>
  <si>
    <t>Le{ok</t>
  </si>
  <si>
    <t>Nepro{teno</t>
  </si>
  <si>
    <t>Pr{ovce</t>
  </si>
  <si>
    <t>Kategorija 1</t>
  </si>
  <si>
    <t>Vkupen broj na o{teteni ku}i</t>
  </si>
  <si>
    <t>Kategorija 2</t>
  </si>
  <si>
    <t>Kategorija 3</t>
  </si>
  <si>
    <t>Kategorija 4</t>
  </si>
  <si>
    <t>Povr{ina (m2)</t>
  </si>
  <si>
    <t>Vkupna povr{ina (m2)</t>
  </si>
  <si>
    <t>Prose~na povr{ina vo osnova (m2)</t>
  </si>
  <si>
    <t>Vrednost (h 1000 EURO)</t>
  </si>
  <si>
    <t>Vkupna vrednost (h 1000 EURO)</t>
  </si>
  <si>
    <t>Dolno Vranovci</t>
  </si>
  <si>
    <t>Slatino</t>
  </si>
  <si>
    <t>Vkupno</t>
  </si>
  <si>
    <t>Vi{tica</t>
  </si>
  <si>
    <t>Go{ince</t>
  </si>
  <si>
    <t>Radu{a</t>
  </si>
  <si>
    <t>VKUPNO</t>
  </si>
  <si>
    <t>^u~er Sandevo</t>
  </si>
  <si>
    <t>Pretpostaven broj na o{teteni ku}i</t>
  </si>
  <si>
    <t>Pretpostaven vkupen broj na o{teteni ku}i</t>
  </si>
  <si>
    <t>Roga~evo</t>
  </si>
  <si>
    <t>Belovi{te</t>
  </si>
  <si>
    <t>Tanu{e</t>
  </si>
  <si>
    <t>Ribnica</t>
  </si>
  <si>
    <t>Grekaj</t>
  </si>
  <si>
    <t xml:space="preserve">Tanu{evci </t>
  </si>
  <si>
    <t xml:space="preserve">Brodec </t>
  </si>
  <si>
    <t xml:space="preserve">Brest </t>
  </si>
  <si>
    <t xml:space="preserve">Ve{ala  </t>
  </si>
  <si>
    <t>\ermo</t>
  </si>
  <si>
    <t>Ropalce</t>
  </si>
  <si>
    <t>Ala{evce</t>
  </si>
  <si>
    <t xml:space="preserve">Runica </t>
  </si>
  <si>
    <t>R'nkovce</t>
  </si>
  <si>
    <t>Otqa</t>
  </si>
  <si>
    <t>Niku{tak</t>
  </si>
  <si>
    <t>Dumanovce</t>
  </si>
  <si>
    <t>Gla`wa</t>
  </si>
  <si>
    <t>Lopate</t>
  </si>
  <si>
    <t>Vratnica</t>
  </si>
  <si>
    <t>Vkupna vrednost (h1000 EURO)</t>
  </si>
  <si>
    <t>Regionalen pat R-405</t>
  </si>
  <si>
    <t>Regionalni pati{ta</t>
  </si>
  <si>
    <t>Avtopat E-65 Skopje Tetovo</t>
  </si>
  <si>
    <t>Avtopat E-65 obikolka na Skopje sever</t>
  </si>
  <si>
    <t>6 lokalni pati{ta vo op{tina Lipkovo (vkupno 54km)</t>
  </si>
  <si>
    <t>Pat</t>
  </si>
  <si>
    <t>Opis na proektot</t>
  </si>
  <si>
    <t>Rehabilitacija na del od asfaltniot zavr{en sloj i naplatnite rampi</t>
  </si>
  <si>
    <t>Rekonstrukcija na patot na km 12 od Tetovo, ~istewe na patot, delumno asfaltirawe, zamena na o{teteni znaci, rehabilitacija na o{teteni bankini i trotoari i dr.</t>
  </si>
  <si>
    <t>Zatvorawe na finansiskata konstrukcija za izvedba na avtopatska obikolka so 4 traki i dol`ina od 25,5 km.Vkupna vrednost na proektot e €100 milioni od koi: €50 milioni se kredit od EIB, €25 milioni od EBRD i €2 milioni od Fondot za pati{ta</t>
  </si>
  <si>
    <t>Volkovo - General Jankovic / Granica so SRJ (Kosovo)</t>
  </si>
  <si>
    <t>Granica so SRJ - Tabanovce - Skopje / Koridor 10</t>
  </si>
  <si>
    <t>Regionalen pat R-101 Tabanovce - Kumanovo - Skopje</t>
  </si>
  <si>
    <t>^istewe na patot, delumno asfaltirawe (sekcija Qubodrag - Umin Dol), zamena na o{teteni znaci, rehabilitacija na o{teteni bankini i trotoari i dr.</t>
  </si>
  <si>
    <t>Intenzivno tekovno odr`uvawe: generalno ~istewe na patot, ~istewe na kanali, priprema i asfaltirawe na udarni dupkii dr. R-102 (Kumanovo - Lipkovo - Matej~e), R-403 (Jegunovce - Tearce i Radu{a - Skopje), R-406 (Tetovo - P. [apka), R-407 (@elino - Jagunovce)</t>
  </si>
  <si>
    <r>
      <t>Intenzivno tekovno odr`uvawe na lokalnite pati{ta so asfalten zavr{en sloj: generalno ~istewe na patot, ~istewe na kanali, priprema i asfaltirawe na udarni dupki i pogolemi o{tetuvawa i dr. (</t>
    </r>
    <r>
      <rPr>
        <b/>
        <sz val="8"/>
        <rFont val="MAC C Times"/>
        <family val="1"/>
      </rPr>
      <t>Lipkovo</t>
    </r>
    <r>
      <rPr>
        <sz val="8"/>
        <rFont val="MAC C Times"/>
        <family val="1"/>
      </rPr>
      <t>: Lojane - Vaksince; Vaksince - `elezni~ka linija; Vaksince - Slup~ane; Slup~ane - Orizare; Opae - Slup~ane; Matej~e - Vi{tica; Matej~e - Ropalce; Niku{tak - Vi{tica); (</t>
    </r>
    <r>
      <rPr>
        <b/>
        <sz val="8"/>
        <rFont val="MAC C Times"/>
        <family val="1"/>
      </rPr>
      <t xml:space="preserve">Ara~inovo: </t>
    </r>
    <r>
      <rPr>
        <sz val="8"/>
        <rFont val="MAC C Times"/>
        <family val="1"/>
      </rPr>
      <t>Centar - Plac; Gru{ino - spoj so R-101; Orlanci - spoj so R-101; Ara~inovo - Mojanci; Brwarci - spoj so R-101); (</t>
    </r>
    <r>
      <rPr>
        <b/>
        <sz val="8"/>
        <rFont val="MAC C Times"/>
        <family val="1"/>
      </rPr>
      <t xml:space="preserve">Kondovo: </t>
    </r>
    <r>
      <rPr>
        <sz val="8"/>
        <rFont val="MAC C Times"/>
        <family val="1"/>
      </rPr>
      <t>Ra{~e - spoj so M-4); (</t>
    </r>
    <r>
      <rPr>
        <b/>
        <sz val="8"/>
        <rFont val="MAC C Times"/>
        <family val="1"/>
      </rPr>
      <t>[ipkovica:</t>
    </r>
    <r>
      <rPr>
        <sz val="8"/>
        <rFont val="MAC C Times"/>
        <family val="1"/>
      </rPr>
      <t xml:space="preserve"> [ipkovica - spoj so R-406)</t>
    </r>
  </si>
  <si>
    <t>Izvedba na lokalen pat pome|u Umin Dol i selo Brzak (5.2km)</t>
  </si>
  <si>
    <t>Izvedba na lokalen pat Radu{a - Dvorce - Roga~evo (11 km).</t>
  </si>
  <si>
    <t>Totalna rekonstrukcija na 6 zemjano / {qun~ani pati{ta (Lipkovo - Dumanovce - Go{ince; Matej~e - manastir Matej~e; Slup~ane -  Ala{evce - Belanovce; Slup~ane - Runica; Ropalce - Niku{tak; Lipkovo - R'nkovce - Strima - Otqa)</t>
  </si>
  <si>
    <t>Izvedba na lokalen pat [ipkovica - Brodec - Ve{ala (12 km).</t>
  </si>
  <si>
    <t>Lokalen pat vo op{tina [ipkovica</t>
  </si>
  <si>
    <t>8 lokalni pati{ta vo op{tina Lipkovo (vkupno 19km), 5 lokalni pati{ta vo op{tina Ara~inovo (vkupno 9km); 1 lokalen pat vo op{tina Kondovo (4 km); 1 lokalen pat vo op{tina Sipkovica (2.5km)</t>
  </si>
  <si>
    <t>Lokalen pat vo op{tina Ara~inovo</t>
  </si>
  <si>
    <t>Lokalen pat vo op{tina Vratnica</t>
  </si>
  <si>
    <t>PATEN TRANSPORT</t>
  </si>
  <si>
    <t>Tekovno odr`uvawe</t>
  </si>
  <si>
    <t>Voeni {teti</t>
  </si>
  <si>
    <t>Investicii</t>
  </si>
  <si>
    <t xml:space="preserve"> @ELEZNI^KI TRANSPORT</t>
  </si>
  <si>
    <t>Sekcija</t>
  </si>
  <si>
    <t>Red. br.</t>
  </si>
  <si>
    <t>Zamena na izgoren kabel za telekomunikacija i signalni uredi (Ara~inovo).</t>
  </si>
  <si>
    <t>Zamena na izgoreni pragovi i rehabilitacija na delumno o{teten dolen stroj na sekcijata Volkovo - General Jankovi~.</t>
  </si>
  <si>
    <t>Nabavka i postavuvawe na ukradeni 80 kilometri telefonski kabel na sekcija G. Petrov - Tetovo.</t>
  </si>
  <si>
    <t>Kat 1</t>
  </si>
  <si>
    <t>Kat 2</t>
  </si>
  <si>
    <t>Kat 3</t>
  </si>
  <si>
    <t>Kat 4</t>
  </si>
  <si>
    <t>Orizari</t>
  </si>
  <si>
    <t xml:space="preserve">Vejce </t>
  </si>
  <si>
    <t xml:space="preserve">Selce </t>
  </si>
  <si>
    <t xml:space="preserve">Nepro{teno </t>
  </si>
  <si>
    <t xml:space="preserve">Slatino </t>
  </si>
  <si>
    <t>VKUPNO:</t>
  </si>
  <si>
    <t>Lokalna samouprava/ Naseleno mesto</t>
  </si>
  <si>
    <t>O[TETUVAWE NA AMBULANTI</t>
  </si>
  <si>
    <t>O[TETUVAWE NA U^ILI[TA</t>
  </si>
  <si>
    <t>S</t>
  </si>
  <si>
    <t>O[TETUVAWE NA VERSKI OBJEKTI</t>
  </si>
  <si>
    <t>Cena                    (h 1000 EURO)</t>
  </si>
  <si>
    <t>Cena                          (h 1000 EURO)</t>
  </si>
  <si>
    <t>Gor~e Petrov - Ki~evo / Koridor 8</t>
  </si>
  <si>
    <t>Radu{a - Jegunovce</t>
  </si>
  <si>
    <t>Popravka na stani~nata zgrada i zamena na o{teten goren stroj na sekcijata Radu{a - Jegunovce</t>
  </si>
  <si>
    <t>proceneto (h 1000 EURO</t>
  </si>
  <si>
    <t>Cena za neproceneti                   (h 1000 EURO)</t>
  </si>
  <si>
    <t>Vrednost na proceneti (h 1000 EURO)</t>
  </si>
  <si>
    <t>Pretpostavena vrednost na neproceneti        (h 1000 EURO)</t>
  </si>
  <si>
    <t>Pretpostavena vrednost na neproceneti         (h 1000 EURO)</t>
  </si>
  <si>
    <t>Brodec</t>
  </si>
  <si>
    <t>Brezno</t>
  </si>
  <si>
    <t>Varvara</t>
  </si>
  <si>
    <t>Glo|i</t>
  </si>
  <si>
    <t xml:space="preserve">Jelo{nik </t>
  </si>
  <si>
    <t>Nera{te</t>
  </si>
  <si>
    <t>Prvce</t>
  </si>
</sst>
</file>

<file path=xl/styles.xml><?xml version="1.0" encoding="utf-8"?>
<styleSheet xmlns="http://schemas.openxmlformats.org/spreadsheetml/2006/main">
  <numFmts count="49">
    <numFmt numFmtId="5" formatCode="&quot;EURO&quot;#,##0_);\(&quot;EURO&quot;#,##0\)"/>
    <numFmt numFmtId="6" formatCode="&quot;EURO&quot;#,##0_);[Red]\(&quot;EURO&quot;#,##0\)"/>
    <numFmt numFmtId="7" formatCode="&quot;EURO&quot;#,##0.00_);\(&quot;EURO&quot;#,##0.00\)"/>
    <numFmt numFmtId="8" formatCode="&quot;EURO&quot;#,##0.00_);[Red]\(&quot;EURO&quot;#,##0.00\)"/>
    <numFmt numFmtId="42" formatCode="_(&quot;EURO&quot;* #,##0_);_(&quot;EURO&quot;* \(#,##0\);_(&quot;EURO&quot;* &quot;-&quot;_);_(@_)"/>
    <numFmt numFmtId="41" formatCode="_(* #,##0_);_(* \(#,##0\);_(* &quot;-&quot;_);_(@_)"/>
    <numFmt numFmtId="44" formatCode="_(&quot;EURO&quot;* #,##0.00_);_(&quot;EURO&quot;* \(#,##0.00\);_(&quot;EURO&quot;* &quot;-&quot;??_);_(@_)"/>
    <numFmt numFmtId="43" formatCode="_(* #,##0.00_);_(* \(#,##0.00\);_(* &quot;-&quot;??_);_(@_)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dddd\,\ mmmm\ dd\,\ yyyy"/>
    <numFmt numFmtId="179" formatCode="&quot;€&quot;#,##0;\-&quot;€&quot;#,##0"/>
    <numFmt numFmtId="180" formatCode="&quot;€&quot;#,##0;[Red]\-&quot;€&quot;#,##0"/>
    <numFmt numFmtId="181" formatCode="&quot;€&quot;#,##0.00;\-&quot;€&quot;#,##0.00"/>
    <numFmt numFmtId="182" formatCode="&quot;€&quot;#,##0.00;[Red]\-&quot;€&quot;#,##0.00"/>
    <numFmt numFmtId="183" formatCode="_-&quot;€&quot;* #,##0_-;\-&quot;€&quot;* #,##0_-;_-&quot;€&quot;* &quot;-&quot;_-;_-@_-"/>
    <numFmt numFmtId="184" formatCode="_-* #,##0_-;\-* #,##0_-;_-* &quot;-&quot;_-;_-@_-"/>
    <numFmt numFmtId="185" formatCode="_-&quot;€&quot;* #,##0.00_-;\-&quot;€&quot;* #,##0.00_-;_-&quot;€&quot;* &quot;-&quot;??_-;_-@_-"/>
    <numFmt numFmtId="186" formatCode="_-* #,##0.00_-;\-* #,##0.00_-;_-* &quot;-&quot;??_-;_-@_-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_(* #,##0.0_);_(* \(#,##0.0\);_(* &quot;-&quot;??_);_(@_)"/>
    <numFmt numFmtId="191" formatCode="#,##0.0"/>
    <numFmt numFmtId="192" formatCode="0.000"/>
    <numFmt numFmtId="193" formatCode="0.0"/>
    <numFmt numFmtId="194" formatCode="0.000000"/>
    <numFmt numFmtId="195" formatCode="0.00000"/>
    <numFmt numFmtId="196" formatCode="0.0000"/>
    <numFmt numFmtId="197" formatCode="0.00000000"/>
    <numFmt numFmtId="198" formatCode="0.0000000"/>
    <numFmt numFmtId="199" formatCode="#,##0.000\ [$€-1]"/>
    <numFmt numFmtId="200" formatCode="#,##0.000"/>
    <numFmt numFmtId="201" formatCode="#,##0.0000"/>
    <numFmt numFmtId="202" formatCode="#,##0.00\ [$€-1]"/>
    <numFmt numFmtId="203" formatCode="0.0%"/>
    <numFmt numFmtId="204" formatCode="&quot;EURO&quot;#,##0.000"/>
  </numFmts>
  <fonts count="15">
    <font>
      <sz val="10"/>
      <color indexed="8"/>
      <name val="Arial"/>
      <family val="0"/>
    </font>
    <font>
      <sz val="8"/>
      <color indexed="8"/>
      <name val="Arial"/>
      <family val="0"/>
    </font>
    <font>
      <sz val="10"/>
      <name val="Arial"/>
      <family val="0"/>
    </font>
    <font>
      <b/>
      <sz val="10"/>
      <color indexed="8"/>
      <name val="MAC C Times"/>
      <family val="1"/>
    </font>
    <font>
      <sz val="8"/>
      <color indexed="8"/>
      <name val="MAC C Times"/>
      <family val="1"/>
    </font>
    <font>
      <sz val="10"/>
      <color indexed="8"/>
      <name val="MAC C Times"/>
      <family val="1"/>
    </font>
    <font>
      <b/>
      <i/>
      <sz val="10"/>
      <name val="MAC C Times"/>
      <family val="1"/>
    </font>
    <font>
      <b/>
      <sz val="10"/>
      <name val="MAC C Times"/>
      <family val="1"/>
    </font>
    <font>
      <sz val="10"/>
      <name val="MAC C Times"/>
      <family val="1"/>
    </font>
    <font>
      <b/>
      <sz val="9"/>
      <name val="MAC C Times"/>
      <family val="1"/>
    </font>
    <font>
      <sz val="8"/>
      <name val="MAC C Times"/>
      <family val="1"/>
    </font>
    <font>
      <b/>
      <sz val="8"/>
      <name val="MAC C Times"/>
      <family val="1"/>
    </font>
    <font>
      <b/>
      <sz val="10"/>
      <name val="UniversalMath1 BT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9" fontId="1" fillId="0" borderId="0" applyFont="0" applyFill="0" applyBorder="0" applyAlignment="0" applyProtection="0"/>
  </cellStyleXfs>
  <cellXfs count="195">
    <xf numFmtId="0" fontId="0" fillId="0" borderId="0" xfId="0" applyAlignment="1">
      <alignment/>
    </xf>
    <xf numFmtId="0" fontId="3" fillId="0" borderId="0" xfId="0" applyFont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4" fontId="4" fillId="0" borderId="0" xfId="0" applyNumberFormat="1" applyFont="1" applyFill="1" applyBorder="1" applyAlignment="1">
      <alignment horizontal="right" vertical="center"/>
    </xf>
    <xf numFmtId="3" fontId="3" fillId="0" borderId="3" xfId="0" applyNumberFormat="1" applyFont="1" applyBorder="1" applyAlignment="1">
      <alignment horizontal="center" vertical="center"/>
    </xf>
    <xf numFmtId="4" fontId="3" fillId="0" borderId="4" xfId="0" applyNumberFormat="1" applyFont="1" applyFill="1" applyBorder="1" applyAlignment="1">
      <alignment horizontal="right" vertic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3" fontId="4" fillId="0" borderId="0" xfId="0" applyNumberFormat="1" applyFont="1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center" vertical="center"/>
    </xf>
    <xf numFmtId="191" fontId="4" fillId="0" borderId="0" xfId="15" applyNumberFormat="1" applyFont="1" applyFill="1" applyBorder="1" applyAlignment="1" applyProtection="1">
      <alignment horizontal="center" vertical="center"/>
      <protection locked="0"/>
    </xf>
    <xf numFmtId="4" fontId="4" fillId="0" borderId="6" xfId="0" applyNumberFormat="1" applyFont="1" applyFill="1" applyBorder="1" applyAlignment="1">
      <alignment horizontal="right" vertical="center"/>
    </xf>
    <xf numFmtId="4" fontId="6" fillId="2" borderId="0" xfId="0" applyNumberFormat="1" applyFont="1" applyFill="1" applyBorder="1" applyAlignment="1">
      <alignment horizontal="right" vertical="center"/>
    </xf>
    <xf numFmtId="3" fontId="6" fillId="2" borderId="0" xfId="0" applyNumberFormat="1" applyFont="1" applyFill="1" applyBorder="1" applyAlignment="1">
      <alignment horizontal="center" vertical="center"/>
    </xf>
    <xf numFmtId="2" fontId="6" fillId="2" borderId="0" xfId="0" applyNumberFormat="1" applyFont="1" applyFill="1" applyBorder="1" applyAlignment="1">
      <alignment horizontal="center" vertical="center"/>
    </xf>
    <xf numFmtId="191" fontId="6" fillId="2" borderId="0" xfId="15" applyNumberFormat="1" applyFont="1" applyFill="1" applyBorder="1" applyAlignment="1" applyProtection="1">
      <alignment horizontal="center" vertical="center"/>
      <protection locked="0"/>
    </xf>
    <xf numFmtId="4" fontId="6" fillId="2" borderId="6" xfId="0" applyNumberFormat="1" applyFont="1" applyFill="1" applyBorder="1" applyAlignment="1">
      <alignment horizontal="right" vertical="center"/>
    </xf>
    <xf numFmtId="4" fontId="3" fillId="0" borderId="3" xfId="0" applyNumberFormat="1" applyFont="1" applyFill="1" applyBorder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3" fontId="6" fillId="2" borderId="7" xfId="0" applyNumberFormat="1" applyFont="1" applyFill="1" applyBorder="1" applyAlignment="1">
      <alignment horizontal="center" vertical="center"/>
    </xf>
    <xf numFmtId="3" fontId="4" fillId="0" borderId="7" xfId="0" applyNumberFormat="1" applyFont="1" applyFill="1" applyBorder="1" applyAlignment="1">
      <alignment horizontal="center" vertical="center"/>
    </xf>
    <xf numFmtId="2" fontId="3" fillId="0" borderId="3" xfId="0" applyNumberFormat="1" applyFont="1" applyBorder="1" applyAlignment="1">
      <alignment horizontal="center" vertical="center"/>
    </xf>
    <xf numFmtId="193" fontId="3" fillId="0" borderId="3" xfId="0" applyNumberFormat="1" applyFont="1" applyBorder="1" applyAlignment="1">
      <alignment horizontal="center" vertical="center"/>
    </xf>
    <xf numFmtId="2" fontId="5" fillId="0" borderId="0" xfId="0" applyNumberFormat="1" applyFont="1" applyAlignment="1">
      <alignment horizontal="center" vertical="center"/>
    </xf>
    <xf numFmtId="0" fontId="8" fillId="0" borderId="0" xfId="21" applyFont="1" applyBorder="1" applyAlignment="1">
      <alignment horizontal="center" vertical="center"/>
      <protection/>
    </xf>
    <xf numFmtId="0" fontId="8" fillId="0" borderId="0" xfId="21" applyFont="1" applyBorder="1" applyAlignment="1">
      <alignment horizontal="center" vertical="center" wrapText="1"/>
      <protection/>
    </xf>
    <xf numFmtId="0" fontId="8" fillId="0" borderId="0" xfId="21" applyFont="1" applyBorder="1">
      <alignment/>
      <protection/>
    </xf>
    <xf numFmtId="0" fontId="8" fillId="0" borderId="0" xfId="21" applyFont="1" applyBorder="1" applyAlignment="1">
      <alignment/>
      <protection/>
    </xf>
    <xf numFmtId="3" fontId="3" fillId="0" borderId="5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3" fontId="10" fillId="0" borderId="0" xfId="21" applyNumberFormat="1" applyFont="1" applyBorder="1" applyAlignment="1">
      <alignment horizontal="center" vertical="center"/>
      <protection/>
    </xf>
    <xf numFmtId="0" fontId="7" fillId="0" borderId="0" xfId="0" applyFont="1" applyBorder="1" applyAlignment="1">
      <alignment horizontal="center" vertical="center"/>
    </xf>
    <xf numFmtId="0" fontId="7" fillId="0" borderId="5" xfId="21" applyFont="1" applyBorder="1" applyAlignment="1">
      <alignment horizontal="center" vertical="center" wrapText="1"/>
      <protection/>
    </xf>
    <xf numFmtId="0" fontId="7" fillId="0" borderId="4" xfId="21" applyFont="1" applyBorder="1" applyAlignment="1">
      <alignment horizontal="center" vertical="center" wrapText="1"/>
      <protection/>
    </xf>
    <xf numFmtId="3" fontId="10" fillId="0" borderId="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6" fillId="3" borderId="8" xfId="0" applyFont="1" applyFill="1" applyBorder="1" applyAlignment="1">
      <alignment vertical="center"/>
    </xf>
    <xf numFmtId="0" fontId="4" fillId="0" borderId="8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0" fontId="10" fillId="0" borderId="0" xfId="0" applyFont="1" applyBorder="1" applyAlignment="1">
      <alignment vertical="top" wrapText="1"/>
    </xf>
    <xf numFmtId="0" fontId="10" fillId="0" borderId="0" xfId="0" applyFont="1" applyBorder="1" applyAlignment="1">
      <alignment horizontal="right" wrapText="1"/>
    </xf>
    <xf numFmtId="0" fontId="10" fillId="0" borderId="0" xfId="0" applyFont="1" applyBorder="1" applyAlignment="1">
      <alignment horizontal="justify" vertical="top" wrapText="1"/>
    </xf>
    <xf numFmtId="0" fontId="5" fillId="0" borderId="0" xfId="0" applyFont="1" applyBorder="1" applyAlignment="1">
      <alignment vertical="top"/>
    </xf>
    <xf numFmtId="3" fontId="9" fillId="0" borderId="0" xfId="0" applyNumberFormat="1" applyFont="1" applyAlignment="1">
      <alignment/>
    </xf>
    <xf numFmtId="3" fontId="9" fillId="0" borderId="0" xfId="0" applyNumberFormat="1" applyFont="1" applyBorder="1" applyAlignment="1">
      <alignment/>
    </xf>
    <xf numFmtId="3" fontId="7" fillId="0" borderId="0" xfId="0" applyNumberFormat="1" applyFont="1" applyAlignment="1">
      <alignment horizontal="center" wrapText="1"/>
    </xf>
    <xf numFmtId="0" fontId="7" fillId="0" borderId="0" xfId="0" applyFont="1" applyAlignment="1">
      <alignment horizontal="center" wrapText="1"/>
    </xf>
    <xf numFmtId="3" fontId="11" fillId="0" borderId="0" xfId="0" applyNumberFormat="1" applyFont="1" applyBorder="1" applyAlignment="1">
      <alignment horizontal="right" wrapText="1"/>
    </xf>
    <xf numFmtId="3" fontId="7" fillId="0" borderId="0" xfId="0" applyNumberFormat="1" applyFont="1" applyAlignment="1">
      <alignment/>
    </xf>
    <xf numFmtId="0" fontId="7" fillId="0" borderId="0" xfId="0" applyFont="1" applyFill="1" applyBorder="1" applyAlignment="1">
      <alignment horizontal="right" wrapText="1"/>
    </xf>
    <xf numFmtId="3" fontId="7" fillId="0" borderId="0" xfId="0" applyNumberFormat="1" applyFont="1" applyBorder="1" applyAlignment="1">
      <alignment/>
    </xf>
    <xf numFmtId="3" fontId="7" fillId="0" borderId="0" xfId="0" applyNumberFormat="1" applyFont="1" applyBorder="1" applyAlignment="1">
      <alignment horizontal="right"/>
    </xf>
    <xf numFmtId="4" fontId="10" fillId="0" borderId="0" xfId="0" applyNumberFormat="1" applyFont="1" applyBorder="1" applyAlignment="1">
      <alignment horizontal="right" wrapText="1"/>
    </xf>
    <xf numFmtId="4" fontId="7" fillId="0" borderId="0" xfId="0" applyNumberFormat="1" applyFont="1" applyBorder="1" applyAlignment="1">
      <alignment/>
    </xf>
    <xf numFmtId="4" fontId="7" fillId="0" borderId="0" xfId="0" applyNumberFormat="1" applyFont="1" applyAlignment="1">
      <alignment/>
    </xf>
    <xf numFmtId="0" fontId="10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vertical="top" wrapText="1"/>
    </xf>
    <xf numFmtId="4" fontId="10" fillId="0" borderId="1" xfId="0" applyNumberFormat="1" applyFont="1" applyBorder="1" applyAlignment="1">
      <alignment horizontal="right" wrapText="1"/>
    </xf>
    <xf numFmtId="4" fontId="7" fillId="0" borderId="3" xfId="0" applyNumberFormat="1" applyFont="1" applyBorder="1" applyAlignment="1">
      <alignment/>
    </xf>
    <xf numFmtId="0" fontId="10" fillId="0" borderId="1" xfId="0" applyFont="1" applyBorder="1" applyAlignment="1">
      <alignment horizontal="justify" vertical="top" wrapText="1"/>
    </xf>
    <xf numFmtId="0" fontId="11" fillId="0" borderId="1" xfId="0" applyFont="1" applyBorder="1" applyAlignment="1">
      <alignment horizontal="center" vertical="top" wrapText="1"/>
    </xf>
    <xf numFmtId="2" fontId="8" fillId="0" borderId="5" xfId="23" applyNumberFormat="1" applyFont="1" applyBorder="1" applyAlignment="1">
      <alignment vertical="center"/>
      <protection/>
    </xf>
    <xf numFmtId="2" fontId="8" fillId="0" borderId="3" xfId="23" applyNumberFormat="1" applyFont="1" applyBorder="1" applyAlignment="1">
      <alignment vertical="center"/>
      <protection/>
    </xf>
    <xf numFmtId="2" fontId="8" fillId="0" borderId="4" xfId="23" applyNumberFormat="1" applyFont="1" applyBorder="1" applyAlignment="1">
      <alignment vertical="center"/>
      <protection/>
    </xf>
    <xf numFmtId="0" fontId="8" fillId="4" borderId="9" xfId="23" applyFont="1" applyFill="1" applyBorder="1" applyAlignment="1">
      <alignment vertical="center"/>
      <protection/>
    </xf>
    <xf numFmtId="0" fontId="7" fillId="0" borderId="0" xfId="0" applyFont="1" applyBorder="1" applyAlignment="1">
      <alignment horizontal="center" vertical="top" wrapText="1"/>
    </xf>
    <xf numFmtId="0" fontId="7" fillId="0" borderId="9" xfId="21" applyFont="1" applyBorder="1" applyAlignment="1">
      <alignment horizontal="center" vertical="center"/>
      <protection/>
    </xf>
    <xf numFmtId="3" fontId="7" fillId="0" borderId="3" xfId="21" applyNumberFormat="1" applyFont="1" applyBorder="1" applyAlignment="1">
      <alignment horizontal="center" vertical="center"/>
      <protection/>
    </xf>
    <xf numFmtId="4" fontId="7" fillId="0" borderId="4" xfId="21" applyNumberFormat="1" applyFont="1" applyBorder="1" applyAlignment="1">
      <alignment vertical="center"/>
      <protection/>
    </xf>
    <xf numFmtId="3" fontId="7" fillId="0" borderId="5" xfId="21" applyNumberFormat="1" applyFont="1" applyBorder="1" applyAlignment="1">
      <alignment horizontal="center" vertical="center"/>
      <protection/>
    </xf>
    <xf numFmtId="0" fontId="7" fillId="0" borderId="0" xfId="21" applyFont="1" applyBorder="1" applyAlignment="1">
      <alignment vertical="center"/>
      <protection/>
    </xf>
    <xf numFmtId="0" fontId="7" fillId="0" borderId="2" xfId="22" applyFont="1" applyFill="1" applyBorder="1" applyAlignment="1">
      <alignment horizontal="center" vertical="center"/>
      <protection/>
    </xf>
    <xf numFmtId="4" fontId="10" fillId="0" borderId="6" xfId="21" applyNumberFormat="1" applyFont="1" applyFill="1" applyBorder="1" applyAlignment="1">
      <alignment vertical="center"/>
      <protection/>
    </xf>
    <xf numFmtId="4" fontId="10" fillId="0" borderId="6" xfId="21" applyNumberFormat="1" applyFont="1" applyBorder="1" applyAlignment="1">
      <alignment vertical="center"/>
      <protection/>
    </xf>
    <xf numFmtId="0" fontId="10" fillId="0" borderId="8" xfId="21" applyFont="1" applyBorder="1" applyAlignment="1">
      <alignment horizontal="center" vertical="center"/>
      <protection/>
    </xf>
    <xf numFmtId="3" fontId="10" fillId="0" borderId="7" xfId="21" applyNumberFormat="1" applyFont="1" applyBorder="1" applyAlignment="1">
      <alignment horizontal="center" vertical="center"/>
      <protection/>
    </xf>
    <xf numFmtId="0" fontId="10" fillId="0" borderId="0" xfId="21" applyFont="1" applyBorder="1" applyAlignment="1">
      <alignment vertical="center"/>
      <protection/>
    </xf>
    <xf numFmtId="3" fontId="10" fillId="0" borderId="7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22" applyFont="1" applyFill="1" applyBorder="1" applyAlignment="1">
      <alignment vertical="center"/>
      <protection/>
    </xf>
    <xf numFmtId="0" fontId="7" fillId="0" borderId="5" xfId="24" applyFont="1" applyFill="1" applyBorder="1" applyAlignment="1">
      <alignment horizontal="center" vertical="center"/>
      <protection/>
    </xf>
    <xf numFmtId="0" fontId="7" fillId="0" borderId="0" xfId="22" applyFont="1" applyFill="1" applyBorder="1" applyAlignment="1">
      <alignment vertical="center"/>
      <protection/>
    </xf>
    <xf numFmtId="0" fontId="6" fillId="4" borderId="7" xfId="22" applyFont="1" applyFill="1" applyBorder="1" applyAlignment="1">
      <alignment vertical="center"/>
      <protection/>
    </xf>
    <xf numFmtId="0" fontId="6" fillId="4" borderId="7" xfId="23" applyFont="1" applyFill="1" applyBorder="1" applyAlignment="1">
      <alignment horizontal="center" vertical="center"/>
      <protection/>
    </xf>
    <xf numFmtId="0" fontId="6" fillId="4" borderId="0" xfId="23" applyFont="1" applyFill="1" applyBorder="1" applyAlignment="1">
      <alignment horizontal="center" vertical="center"/>
      <protection/>
    </xf>
    <xf numFmtId="0" fontId="6" fillId="4" borderId="6" xfId="23" applyFont="1" applyFill="1" applyBorder="1" applyAlignment="1">
      <alignment horizontal="center" vertical="center"/>
      <protection/>
    </xf>
    <xf numFmtId="0" fontId="6" fillId="4" borderId="7" xfId="22" applyFont="1" applyFill="1" applyBorder="1" applyAlignment="1">
      <alignment horizontal="center" vertical="center"/>
      <protection/>
    </xf>
    <xf numFmtId="0" fontId="6" fillId="4" borderId="0" xfId="22" applyFont="1" applyFill="1" applyBorder="1" applyAlignment="1">
      <alignment horizontal="center" vertical="center"/>
      <protection/>
    </xf>
    <xf numFmtId="0" fontId="6" fillId="4" borderId="6" xfId="22" applyFont="1" applyFill="1" applyBorder="1" applyAlignment="1">
      <alignment horizontal="center" vertical="center"/>
      <protection/>
    </xf>
    <xf numFmtId="0" fontId="6" fillId="4" borderId="7" xfId="24" applyFont="1" applyFill="1" applyBorder="1" applyAlignment="1">
      <alignment horizontal="center" vertical="center"/>
      <protection/>
    </xf>
    <xf numFmtId="0" fontId="6" fillId="4" borderId="0" xfId="24" applyFont="1" applyFill="1" applyBorder="1" applyAlignment="1">
      <alignment horizontal="center" vertical="center"/>
      <protection/>
    </xf>
    <xf numFmtId="0" fontId="6" fillId="4" borderId="6" xfId="24" applyFont="1" applyFill="1" applyBorder="1" applyAlignment="1">
      <alignment horizontal="center" vertical="center"/>
      <protection/>
    </xf>
    <xf numFmtId="0" fontId="10" fillId="0" borderId="7" xfId="23" applyFont="1" applyBorder="1" applyAlignment="1">
      <alignment horizontal="center" vertical="center"/>
      <protection/>
    </xf>
    <xf numFmtId="0" fontId="10" fillId="0" borderId="0" xfId="23" applyFont="1" applyBorder="1" applyAlignment="1">
      <alignment horizontal="center" vertical="center"/>
      <protection/>
    </xf>
    <xf numFmtId="0" fontId="10" fillId="0" borderId="6" xfId="23" applyFont="1" applyBorder="1" applyAlignment="1">
      <alignment horizontal="center" vertical="center"/>
      <protection/>
    </xf>
    <xf numFmtId="0" fontId="10" fillId="0" borderId="0" xfId="22" applyFont="1" applyFill="1" applyBorder="1" applyAlignment="1">
      <alignment vertical="center"/>
      <protection/>
    </xf>
    <xf numFmtId="0" fontId="10" fillId="0" borderId="7" xfId="22" applyFont="1" applyFill="1" applyBorder="1" applyAlignment="1">
      <alignment horizontal="center" vertical="center"/>
      <protection/>
    </xf>
    <xf numFmtId="0" fontId="10" fillId="0" borderId="0" xfId="22" applyFont="1" applyFill="1" applyBorder="1" applyAlignment="1">
      <alignment horizontal="center" vertical="center"/>
      <protection/>
    </xf>
    <xf numFmtId="0" fontId="10" fillId="0" borderId="6" xfId="22" applyFont="1" applyFill="1" applyBorder="1" applyAlignment="1">
      <alignment horizontal="center" vertical="center"/>
      <protection/>
    </xf>
    <xf numFmtId="0" fontId="11" fillId="0" borderId="0" xfId="22" applyFont="1" applyFill="1" applyBorder="1" applyAlignment="1">
      <alignment vertical="center"/>
      <protection/>
    </xf>
    <xf numFmtId="0" fontId="6" fillId="0" borderId="7" xfId="22" applyFont="1" applyFill="1" applyBorder="1" applyAlignment="1">
      <alignment vertical="center"/>
      <protection/>
    </xf>
    <xf numFmtId="0" fontId="6" fillId="0" borderId="7" xfId="23" applyFont="1" applyFill="1" applyBorder="1" applyAlignment="1">
      <alignment horizontal="center" vertical="center"/>
      <protection/>
    </xf>
    <xf numFmtId="0" fontId="6" fillId="0" borderId="0" xfId="23" applyFont="1" applyFill="1" applyBorder="1" applyAlignment="1">
      <alignment horizontal="center" vertical="center"/>
      <protection/>
    </xf>
    <xf numFmtId="0" fontId="6" fillId="0" borderId="6" xfId="23" applyFont="1" applyFill="1" applyBorder="1" applyAlignment="1">
      <alignment horizontal="center" vertical="center"/>
      <protection/>
    </xf>
    <xf numFmtId="0" fontId="6" fillId="0" borderId="7" xfId="24" applyFont="1" applyFill="1" applyBorder="1" applyAlignment="1">
      <alignment horizontal="center" vertical="center"/>
      <protection/>
    </xf>
    <xf numFmtId="0" fontId="6" fillId="0" borderId="0" xfId="24" applyFont="1" applyFill="1" applyBorder="1" applyAlignment="1">
      <alignment horizontal="center" vertical="center"/>
      <protection/>
    </xf>
    <xf numFmtId="0" fontId="6" fillId="0" borderId="6" xfId="24" applyFont="1" applyFill="1" applyBorder="1" applyAlignment="1">
      <alignment horizontal="center" vertical="center"/>
      <protection/>
    </xf>
    <xf numFmtId="0" fontId="6" fillId="4" borderId="7" xfId="23" applyFont="1" applyFill="1" applyBorder="1" applyAlignment="1">
      <alignment vertical="center"/>
      <protection/>
    </xf>
    <xf numFmtId="0" fontId="6" fillId="4" borderId="7" xfId="24" applyFont="1" applyFill="1" applyBorder="1" applyAlignment="1">
      <alignment vertical="center"/>
      <protection/>
    </xf>
    <xf numFmtId="0" fontId="10" fillId="0" borderId="2" xfId="22" applyFont="1" applyFill="1" applyBorder="1" applyAlignment="1">
      <alignment horizontal="center" vertical="center"/>
      <protection/>
    </xf>
    <xf numFmtId="0" fontId="10" fillId="0" borderId="1" xfId="22" applyFont="1" applyFill="1" applyBorder="1" applyAlignment="1">
      <alignment horizontal="center" vertical="center"/>
      <protection/>
    </xf>
    <xf numFmtId="0" fontId="10" fillId="0" borderId="10" xfId="22" applyFont="1" applyFill="1" applyBorder="1" applyAlignment="1">
      <alignment horizontal="center" vertical="center"/>
      <protection/>
    </xf>
    <xf numFmtId="0" fontId="7" fillId="0" borderId="9" xfId="23" applyFont="1" applyBorder="1" applyAlignment="1">
      <alignment horizontal="center" vertical="center"/>
      <protection/>
    </xf>
    <xf numFmtId="0" fontId="6" fillId="0" borderId="3" xfId="23" applyFont="1" applyBorder="1" applyAlignment="1">
      <alignment horizontal="center" vertical="center"/>
      <protection/>
    </xf>
    <xf numFmtId="0" fontId="6" fillId="0" borderId="4" xfId="23" applyFont="1" applyBorder="1" applyAlignment="1">
      <alignment horizontal="center" vertical="center"/>
      <protection/>
    </xf>
    <xf numFmtId="0" fontId="6" fillId="0" borderId="2" xfId="22" applyFont="1" applyFill="1" applyBorder="1" applyAlignment="1">
      <alignment horizontal="center" vertical="center"/>
      <protection/>
    </xf>
    <xf numFmtId="0" fontId="6" fillId="0" borderId="1" xfId="22" applyFont="1" applyFill="1" applyBorder="1" applyAlignment="1">
      <alignment horizontal="center" vertical="center"/>
      <protection/>
    </xf>
    <xf numFmtId="0" fontId="6" fillId="0" borderId="10" xfId="22" applyFont="1" applyFill="1" applyBorder="1" applyAlignment="1">
      <alignment horizontal="center" vertical="center"/>
      <protection/>
    </xf>
    <xf numFmtId="0" fontId="6" fillId="0" borderId="5" xfId="24" applyFont="1" applyFill="1" applyBorder="1" applyAlignment="1">
      <alignment horizontal="center" vertical="center"/>
      <protection/>
    </xf>
    <xf numFmtId="0" fontId="6" fillId="0" borderId="3" xfId="24" applyFont="1" applyFill="1" applyBorder="1" applyAlignment="1">
      <alignment horizontal="center" vertical="center"/>
      <protection/>
    </xf>
    <xf numFmtId="0" fontId="6" fillId="0" borderId="4" xfId="24" applyFont="1" applyFill="1" applyBorder="1" applyAlignment="1">
      <alignment horizontal="center" vertical="center"/>
      <protection/>
    </xf>
    <xf numFmtId="0" fontId="8" fillId="0" borderId="9" xfId="23" applyFont="1" applyBorder="1" applyAlignment="1">
      <alignment horizontal="center" vertical="center" wrapText="1"/>
      <protection/>
    </xf>
    <xf numFmtId="0" fontId="8" fillId="4" borderId="9" xfId="22" applyFont="1" applyFill="1" applyBorder="1" applyAlignment="1">
      <alignment vertical="center"/>
      <protection/>
    </xf>
    <xf numFmtId="0" fontId="8" fillId="4" borderId="9" xfId="24" applyFont="1" applyFill="1" applyBorder="1" applyAlignment="1">
      <alignment vertical="center"/>
      <protection/>
    </xf>
    <xf numFmtId="0" fontId="7" fillId="0" borderId="11" xfId="23" applyFont="1" applyBorder="1" applyAlignment="1">
      <alignment horizontal="center" vertical="center" wrapText="1"/>
      <protection/>
    </xf>
    <xf numFmtId="0" fontId="8" fillId="0" borderId="0" xfId="23" applyFont="1" applyBorder="1" applyAlignment="1">
      <alignment vertical="center"/>
      <protection/>
    </xf>
    <xf numFmtId="0" fontId="8" fillId="0" borderId="0" xfId="24" applyFont="1" applyFill="1" applyBorder="1" applyAlignment="1">
      <alignment vertical="center"/>
      <protection/>
    </xf>
    <xf numFmtId="0" fontId="11" fillId="0" borderId="7" xfId="23" applyFont="1" applyBorder="1" applyAlignment="1">
      <alignment horizontal="center" vertical="center"/>
      <protection/>
    </xf>
    <xf numFmtId="0" fontId="11" fillId="0" borderId="0" xfId="23" applyFont="1" applyBorder="1" applyAlignment="1">
      <alignment horizontal="center" vertical="center"/>
      <protection/>
    </xf>
    <xf numFmtId="0" fontId="11" fillId="0" borderId="6" xfId="23" applyFont="1" applyBorder="1" applyAlignment="1">
      <alignment horizontal="center" vertical="center"/>
      <protection/>
    </xf>
    <xf numFmtId="0" fontId="11" fillId="0" borderId="7" xfId="22" applyFont="1" applyFill="1" applyBorder="1" applyAlignment="1">
      <alignment horizontal="center" vertical="center"/>
      <protection/>
    </xf>
    <xf numFmtId="0" fontId="11" fillId="0" borderId="0" xfId="22" applyFont="1" applyFill="1" applyBorder="1" applyAlignment="1">
      <alignment horizontal="center" vertical="center"/>
      <protection/>
    </xf>
    <xf numFmtId="0" fontId="11" fillId="0" borderId="6" xfId="22" applyFont="1" applyFill="1" applyBorder="1" applyAlignment="1">
      <alignment horizontal="center" vertical="center"/>
      <protection/>
    </xf>
    <xf numFmtId="2" fontId="11" fillId="0" borderId="6" xfId="23" applyNumberFormat="1" applyFont="1" applyBorder="1" applyAlignment="1">
      <alignment horizontal="center" vertical="center"/>
      <protection/>
    </xf>
    <xf numFmtId="0" fontId="8" fillId="0" borderId="11" xfId="23" applyFont="1" applyBorder="1" applyAlignment="1">
      <alignment horizontal="center" vertical="center" wrapText="1"/>
      <protection/>
    </xf>
    <xf numFmtId="4" fontId="8" fillId="0" borderId="5" xfId="24" applyNumberFormat="1" applyFont="1" applyFill="1" applyBorder="1" applyAlignment="1">
      <alignment vertical="center"/>
      <protection/>
    </xf>
    <xf numFmtId="4" fontId="8" fillId="0" borderId="3" xfId="24" applyNumberFormat="1" applyFont="1" applyFill="1" applyBorder="1" applyAlignment="1">
      <alignment vertical="center"/>
      <protection/>
    </xf>
    <xf numFmtId="4" fontId="8" fillId="0" borderId="4" xfId="24" applyNumberFormat="1" applyFont="1" applyFill="1" applyBorder="1" applyAlignment="1">
      <alignment vertical="center"/>
      <protection/>
    </xf>
    <xf numFmtId="4" fontId="8" fillId="0" borderId="11" xfId="24" applyNumberFormat="1" applyFont="1" applyFill="1" applyBorder="1" applyAlignment="1">
      <alignment vertical="center"/>
      <protection/>
    </xf>
    <xf numFmtId="2" fontId="11" fillId="0" borderId="6" xfId="22" applyNumberFormat="1" applyFont="1" applyFill="1" applyBorder="1" applyAlignment="1">
      <alignment horizontal="center" vertical="center"/>
      <protection/>
    </xf>
    <xf numFmtId="3" fontId="7" fillId="0" borderId="5" xfId="24" applyNumberFormat="1" applyFont="1" applyFill="1" applyBorder="1" applyAlignment="1">
      <alignment horizontal="center" vertical="center"/>
      <protection/>
    </xf>
    <xf numFmtId="3" fontId="7" fillId="0" borderId="3" xfId="24" applyNumberFormat="1" applyFont="1" applyFill="1" applyBorder="1" applyAlignment="1">
      <alignment horizontal="center" vertical="center"/>
      <protection/>
    </xf>
    <xf numFmtId="3" fontId="7" fillId="0" borderId="4" xfId="24" applyNumberFormat="1" applyFont="1" applyFill="1" applyBorder="1" applyAlignment="1">
      <alignment horizontal="center" vertical="center"/>
      <protection/>
    </xf>
    <xf numFmtId="4" fontId="7" fillId="0" borderId="9" xfId="23" applyNumberFormat="1" applyFont="1" applyBorder="1" applyAlignment="1">
      <alignment vertical="center"/>
      <protection/>
    </xf>
    <xf numFmtId="0" fontId="12" fillId="4" borderId="4" xfId="22" applyFont="1" applyFill="1" applyBorder="1" applyAlignment="1">
      <alignment horizontal="center" vertical="center" wrapText="1"/>
      <protection/>
    </xf>
    <xf numFmtId="0" fontId="7" fillId="0" borderId="10" xfId="22" applyFont="1" applyFill="1" applyBorder="1" applyAlignment="1">
      <alignment horizontal="center" vertical="center" wrapText="1"/>
      <protection/>
    </xf>
    <xf numFmtId="0" fontId="3" fillId="0" borderId="5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204" fontId="7" fillId="0" borderId="7" xfId="21" applyNumberFormat="1" applyFont="1" applyBorder="1" applyAlignment="1">
      <alignment horizontal="center" vertical="center" wrapText="1"/>
      <protection/>
    </xf>
    <xf numFmtId="204" fontId="7" fillId="0" borderId="6" xfId="21" applyNumberFormat="1" applyFont="1" applyBorder="1" applyAlignment="1">
      <alignment horizontal="center" vertical="center" wrapText="1"/>
      <protection/>
    </xf>
    <xf numFmtId="0" fontId="7" fillId="0" borderId="14" xfId="21" applyFont="1" applyBorder="1" applyAlignment="1">
      <alignment horizontal="center" vertical="center" wrapText="1"/>
      <protection/>
    </xf>
    <xf numFmtId="0" fontId="7" fillId="0" borderId="15" xfId="21" applyFont="1" applyBorder="1" applyAlignment="1">
      <alignment horizontal="center" vertical="center" wrapText="1"/>
      <protection/>
    </xf>
    <xf numFmtId="0" fontId="7" fillId="0" borderId="6" xfId="21" applyFont="1" applyBorder="1" applyAlignment="1">
      <alignment horizontal="center" vertical="center" wrapText="1"/>
      <protection/>
    </xf>
    <xf numFmtId="0" fontId="7" fillId="0" borderId="10" xfId="21" applyFont="1" applyBorder="1" applyAlignment="1">
      <alignment horizontal="center" vertical="center" wrapText="1"/>
      <protection/>
    </xf>
    <xf numFmtId="0" fontId="7" fillId="0" borderId="12" xfId="21" applyFont="1" applyBorder="1" applyAlignment="1">
      <alignment horizontal="center" vertical="center" wrapText="1"/>
      <protection/>
    </xf>
    <xf numFmtId="0" fontId="7" fillId="0" borderId="8" xfId="21" applyFont="1" applyBorder="1" applyAlignment="1">
      <alignment horizontal="center" vertical="center" wrapText="1"/>
      <protection/>
    </xf>
    <xf numFmtId="0" fontId="7" fillId="0" borderId="11" xfId="21" applyFont="1" applyBorder="1" applyAlignment="1">
      <alignment horizontal="center" vertical="center" wrapText="1"/>
      <protection/>
    </xf>
    <xf numFmtId="0" fontId="7" fillId="0" borderId="13" xfId="21" applyFont="1" applyBorder="1" applyAlignment="1">
      <alignment horizontal="center" vertical="center" wrapText="1" shrinkToFit="1"/>
      <protection/>
    </xf>
    <xf numFmtId="0" fontId="7" fillId="0" borderId="0" xfId="21" applyFont="1" applyBorder="1" applyAlignment="1">
      <alignment horizontal="center" vertical="center" wrapText="1" shrinkToFit="1"/>
      <protection/>
    </xf>
    <xf numFmtId="0" fontId="7" fillId="0" borderId="1" xfId="21" applyFont="1" applyBorder="1" applyAlignment="1">
      <alignment horizontal="center" vertical="center" wrapText="1" shrinkToFit="1"/>
      <protection/>
    </xf>
    <xf numFmtId="0" fontId="7" fillId="0" borderId="5" xfId="22" applyFont="1" applyFill="1" applyBorder="1" applyAlignment="1">
      <alignment horizontal="center" vertical="center"/>
      <protection/>
    </xf>
    <xf numFmtId="0" fontId="7" fillId="0" borderId="3" xfId="22" applyFont="1" applyFill="1" applyBorder="1" applyAlignment="1">
      <alignment horizontal="center" vertical="center"/>
      <protection/>
    </xf>
    <xf numFmtId="0" fontId="7" fillId="0" borderId="4" xfId="22" applyFont="1" applyFill="1" applyBorder="1" applyAlignment="1">
      <alignment horizontal="center" vertical="center"/>
      <protection/>
    </xf>
    <xf numFmtId="0" fontId="7" fillId="0" borderId="5" xfId="23" applyFont="1" applyBorder="1" applyAlignment="1">
      <alignment horizontal="center" vertical="center"/>
      <protection/>
    </xf>
    <xf numFmtId="0" fontId="7" fillId="0" borderId="3" xfId="23" applyFont="1" applyBorder="1" applyAlignment="1">
      <alignment horizontal="center" vertical="center"/>
      <protection/>
    </xf>
    <xf numFmtId="0" fontId="7" fillId="0" borderId="4" xfId="23" applyFont="1" applyBorder="1" applyAlignment="1">
      <alignment horizontal="center" vertical="center"/>
      <protection/>
    </xf>
    <xf numFmtId="0" fontId="7" fillId="0" borderId="5" xfId="24" applyFont="1" applyFill="1" applyBorder="1" applyAlignment="1">
      <alignment horizontal="center" vertical="center"/>
      <protection/>
    </xf>
    <xf numFmtId="0" fontId="7" fillId="0" borderId="3" xfId="24" applyFont="1" applyFill="1" applyBorder="1" applyAlignment="1">
      <alignment horizontal="center" vertical="center"/>
      <protection/>
    </xf>
    <xf numFmtId="0" fontId="7" fillId="0" borderId="4" xfId="24" applyFont="1" applyFill="1" applyBorder="1" applyAlignment="1">
      <alignment horizontal="center" vertical="center"/>
      <protection/>
    </xf>
    <xf numFmtId="0" fontId="7" fillId="0" borderId="12" xfId="22" applyFont="1" applyFill="1" applyBorder="1" applyAlignment="1">
      <alignment horizontal="center" vertical="center" wrapText="1"/>
      <protection/>
    </xf>
    <xf numFmtId="0" fontId="7" fillId="0" borderId="11" xfId="22" applyFont="1" applyFill="1" applyBorder="1" applyAlignment="1">
      <alignment horizontal="center" vertical="center" wrapText="1"/>
      <protection/>
    </xf>
    <xf numFmtId="0" fontId="7" fillId="0" borderId="14" xfId="22" applyFont="1" applyFill="1" applyBorder="1" applyAlignment="1">
      <alignment horizontal="center" vertical="center"/>
      <protection/>
    </xf>
    <xf numFmtId="0" fontId="7" fillId="0" borderId="2" xfId="22" applyFont="1" applyFill="1" applyBorder="1" applyAlignment="1">
      <alignment horizontal="center" vertical="center"/>
      <protection/>
    </xf>
    <xf numFmtId="0" fontId="7" fillId="0" borderId="13" xfId="22" applyFont="1" applyFill="1" applyBorder="1" applyAlignment="1">
      <alignment horizontal="center" vertical="center"/>
      <protection/>
    </xf>
    <xf numFmtId="0" fontId="7" fillId="0" borderId="1" xfId="22" applyFont="1" applyFill="1" applyBorder="1" applyAlignment="1">
      <alignment horizontal="center" vertical="center"/>
      <protection/>
    </xf>
    <xf numFmtId="0" fontId="7" fillId="0" borderId="15" xfId="22" applyFont="1" applyFill="1" applyBorder="1" applyAlignment="1">
      <alignment horizontal="center" vertical="center"/>
      <protection/>
    </xf>
    <xf numFmtId="0" fontId="7" fillId="0" borderId="10" xfId="22" applyFont="1" applyFill="1" applyBorder="1" applyAlignment="1">
      <alignment horizontal="center" vertical="center"/>
      <protection/>
    </xf>
    <xf numFmtId="0" fontId="7" fillId="0" borderId="5" xfId="23" applyFont="1" applyBorder="1" applyAlignment="1">
      <alignment horizontal="center" vertical="center" wrapText="1"/>
      <protection/>
    </xf>
    <xf numFmtId="0" fontId="7" fillId="0" borderId="3" xfId="23" applyFont="1" applyBorder="1" applyAlignment="1">
      <alignment horizontal="center" vertical="center" wrapText="1"/>
      <protection/>
    </xf>
    <xf numFmtId="0" fontId="7" fillId="0" borderId="4" xfId="23" applyFont="1" applyBorder="1" applyAlignment="1">
      <alignment horizontal="center" vertical="center" wrapText="1"/>
      <protection/>
    </xf>
    <xf numFmtId="0" fontId="7" fillId="0" borderId="0" xfId="0" applyFont="1" applyAlignment="1">
      <alignment horizontal="center"/>
    </xf>
    <xf numFmtId="4" fontId="7" fillId="0" borderId="0" xfId="0" applyNumberFormat="1" applyFont="1" applyAlignment="1">
      <alignment horizontal="center" wrapText="1"/>
    </xf>
  </cellXfs>
  <cellStyles count="12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Estimate_table" xfId="21"/>
    <cellStyle name="Normal_proceneti objekti - ambulanti" xfId="22"/>
    <cellStyle name="Normal_proceneti objekti - skoli" xfId="23"/>
    <cellStyle name="Normal_proceneti objekti - verski objekti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R43"/>
  <sheetViews>
    <sheetView tabSelected="1" zoomScaleSheetLayoutView="93" workbookViewId="0" topLeftCell="A1">
      <selection activeCell="A1" sqref="A1:A2"/>
    </sheetView>
  </sheetViews>
  <sheetFormatPr defaultColWidth="9.140625" defaultRowHeight="12.75" outlineLevelRow="1"/>
  <cols>
    <col min="1" max="1" width="13.28125" style="4" bestFit="1" customWidth="1"/>
    <col min="2" max="2" width="9.57421875" style="4" bestFit="1" customWidth="1"/>
    <col min="3" max="3" width="10.140625" style="4" bestFit="1" customWidth="1"/>
    <col min="4" max="4" width="9.421875" style="4" bestFit="1" customWidth="1"/>
    <col min="5" max="6" width="10.7109375" style="4" bestFit="1" customWidth="1"/>
    <col min="7" max="7" width="9.7109375" style="4" customWidth="1"/>
    <col min="8" max="8" width="10.7109375" style="4" bestFit="1" customWidth="1"/>
    <col min="9" max="9" width="9.28125" style="4" bestFit="1" customWidth="1"/>
    <col min="10" max="10" width="9.421875" style="4" customWidth="1"/>
    <col min="11" max="11" width="10.7109375" style="4" bestFit="1" customWidth="1"/>
    <col min="12" max="12" width="9.28125" style="4" bestFit="1" customWidth="1"/>
    <col min="13" max="13" width="9.421875" style="4" customWidth="1"/>
    <col min="14" max="14" width="10.140625" style="4" customWidth="1"/>
    <col min="15" max="15" width="9.28125" style="4" bestFit="1" customWidth="1"/>
    <col min="16" max="16" width="9.28125" style="4" customWidth="1"/>
    <col min="17" max="17" width="9.8515625" style="4" customWidth="1"/>
    <col min="18" max="18" width="9.28125" style="4" bestFit="1" customWidth="1"/>
    <col min="19" max="19" width="19.28125" style="4" customWidth="1"/>
    <col min="20" max="20" width="8.8515625" style="4" customWidth="1"/>
    <col min="21" max="21" width="7.00390625" style="4" customWidth="1"/>
    <col min="22" max="22" width="5.28125" style="4" customWidth="1"/>
    <col min="23" max="24" width="8.140625" style="4" customWidth="1"/>
    <col min="25" max="25" width="4.7109375" style="4" customWidth="1"/>
    <col min="26" max="26" width="7.00390625" style="4" customWidth="1"/>
    <col min="27" max="27" width="6.421875" style="4" customWidth="1"/>
    <col min="28" max="28" width="4.7109375" style="4" customWidth="1"/>
    <col min="29" max="29" width="5.8515625" style="4" customWidth="1"/>
    <col min="30" max="30" width="6.421875" style="4" customWidth="1"/>
    <col min="31" max="31" width="4.7109375" style="4" customWidth="1"/>
    <col min="32" max="32" width="5.8515625" style="4" customWidth="1"/>
    <col min="33" max="33" width="6.421875" style="4" customWidth="1"/>
    <col min="34" max="34" width="4.7109375" style="4" customWidth="1"/>
    <col min="35" max="35" width="5.8515625" style="4" customWidth="1"/>
    <col min="36" max="36" width="6.421875" style="4" customWidth="1"/>
    <col min="37" max="16384" width="8.8515625" style="4" customWidth="1"/>
  </cols>
  <sheetData>
    <row r="1" spans="1:18" ht="13.5" thickBot="1">
      <c r="A1" s="157" t="s">
        <v>24</v>
      </c>
      <c r="B1" s="159" t="s">
        <v>42</v>
      </c>
      <c r="C1" s="159" t="s">
        <v>48</v>
      </c>
      <c r="D1" s="159" t="s">
        <v>26</v>
      </c>
      <c r="E1" s="159" t="s">
        <v>47</v>
      </c>
      <c r="F1" s="159" t="s">
        <v>50</v>
      </c>
      <c r="G1" s="154" t="s">
        <v>41</v>
      </c>
      <c r="H1" s="155"/>
      <c r="I1" s="156"/>
      <c r="J1" s="154" t="s">
        <v>43</v>
      </c>
      <c r="K1" s="155"/>
      <c r="L1" s="156"/>
      <c r="M1" s="154" t="s">
        <v>44</v>
      </c>
      <c r="N1" s="155"/>
      <c r="O1" s="156"/>
      <c r="P1" s="154" t="s">
        <v>45</v>
      </c>
      <c r="Q1" s="155"/>
      <c r="R1" s="156"/>
    </row>
    <row r="2" spans="1:18" s="1" customFormat="1" ht="39" thickBot="1">
      <c r="A2" s="158"/>
      <c r="B2" s="160"/>
      <c r="C2" s="160"/>
      <c r="D2" s="160"/>
      <c r="E2" s="160"/>
      <c r="F2" s="160"/>
      <c r="G2" s="8" t="s">
        <v>25</v>
      </c>
      <c r="H2" s="9" t="s">
        <v>46</v>
      </c>
      <c r="I2" s="10" t="s">
        <v>49</v>
      </c>
      <c r="J2" s="3" t="s">
        <v>25</v>
      </c>
      <c r="K2" s="2" t="s">
        <v>46</v>
      </c>
      <c r="L2" s="10" t="s">
        <v>49</v>
      </c>
      <c r="M2" s="3" t="s">
        <v>25</v>
      </c>
      <c r="N2" s="2" t="s">
        <v>46</v>
      </c>
      <c r="O2" s="10" t="s">
        <v>49</v>
      </c>
      <c r="P2" s="3" t="s">
        <v>25</v>
      </c>
      <c r="Q2" s="2" t="s">
        <v>46</v>
      </c>
      <c r="R2" s="10" t="s">
        <v>49</v>
      </c>
    </row>
    <row r="3" spans="1:18" s="21" customFormat="1" ht="12.75" customHeight="1">
      <c r="A3" s="41" t="s">
        <v>5</v>
      </c>
      <c r="B3" s="16">
        <f>SUM(B4:B11)</f>
        <v>2166</v>
      </c>
      <c r="C3" s="17">
        <v>92</v>
      </c>
      <c r="D3" s="18">
        <v>2</v>
      </c>
      <c r="E3" s="15">
        <f aca="true" t="shared" si="0" ref="E3:R3">SUM(E4:E11)</f>
        <v>407703</v>
      </c>
      <c r="F3" s="15">
        <f t="shared" si="0"/>
        <v>25662</v>
      </c>
      <c r="G3" s="23">
        <f t="shared" si="0"/>
        <v>749</v>
      </c>
      <c r="H3" s="15">
        <f t="shared" si="0"/>
        <v>136535</v>
      </c>
      <c r="I3" s="19">
        <f t="shared" si="0"/>
        <v>3436</v>
      </c>
      <c r="J3" s="23">
        <f t="shared" si="0"/>
        <v>814</v>
      </c>
      <c r="K3" s="15">
        <f t="shared" si="0"/>
        <v>161065</v>
      </c>
      <c r="L3" s="19">
        <f t="shared" si="0"/>
        <v>9394</v>
      </c>
      <c r="M3" s="23">
        <f t="shared" si="0"/>
        <v>354</v>
      </c>
      <c r="N3" s="15">
        <f t="shared" si="0"/>
        <v>68900</v>
      </c>
      <c r="O3" s="19">
        <f t="shared" si="0"/>
        <v>6711</v>
      </c>
      <c r="P3" s="23">
        <f t="shared" si="0"/>
        <v>249</v>
      </c>
      <c r="Q3" s="15">
        <f t="shared" si="0"/>
        <v>41205</v>
      </c>
      <c r="R3" s="19">
        <f t="shared" si="0"/>
        <v>6121</v>
      </c>
    </row>
    <row r="4" spans="1:18" ht="12.75" customHeight="1" outlineLevel="1">
      <c r="A4" s="42" t="s">
        <v>35</v>
      </c>
      <c r="B4" s="11">
        <f aca="true" t="shared" si="1" ref="B4:B11">G4+J4+M4+P4</f>
        <v>573</v>
      </c>
      <c r="C4" s="12">
        <v>88</v>
      </c>
      <c r="D4" s="13">
        <v>1.8</v>
      </c>
      <c r="E4" s="5">
        <v>93386</v>
      </c>
      <c r="F4" s="5">
        <f aca="true" t="shared" si="2" ref="F4:F11">I4+L4+O4+R4</f>
        <v>7216</v>
      </c>
      <c r="G4" s="24">
        <v>180</v>
      </c>
      <c r="H4" s="5">
        <v>30802</v>
      </c>
      <c r="I4" s="14">
        <v>789</v>
      </c>
      <c r="J4" s="24">
        <v>139</v>
      </c>
      <c r="K4" s="5">
        <v>23467</v>
      </c>
      <c r="L4" s="14">
        <v>1293</v>
      </c>
      <c r="M4" s="24">
        <v>85</v>
      </c>
      <c r="N4" s="5">
        <v>14984</v>
      </c>
      <c r="O4" s="14">
        <v>1497</v>
      </c>
      <c r="P4" s="24">
        <v>169</v>
      </c>
      <c r="Q4" s="5">
        <v>24134</v>
      </c>
      <c r="R4" s="14">
        <v>3637</v>
      </c>
    </row>
    <row r="5" spans="1:18" ht="12.75" customHeight="1" outlineLevel="1">
      <c r="A5" s="42" t="s">
        <v>76</v>
      </c>
      <c r="B5" s="11">
        <f t="shared" si="1"/>
        <v>176</v>
      </c>
      <c r="C5" s="12">
        <v>92</v>
      </c>
      <c r="D5" s="13">
        <v>2</v>
      </c>
      <c r="E5" s="5">
        <v>33443</v>
      </c>
      <c r="F5" s="5">
        <f t="shared" si="2"/>
        <v>2054</v>
      </c>
      <c r="G5" s="24">
        <v>61</v>
      </c>
      <c r="H5" s="5">
        <v>9670</v>
      </c>
      <c r="I5" s="14">
        <v>260</v>
      </c>
      <c r="J5" s="24">
        <v>78</v>
      </c>
      <c r="K5" s="5">
        <v>15375</v>
      </c>
      <c r="L5" s="14">
        <v>940</v>
      </c>
      <c r="M5" s="24">
        <v>28</v>
      </c>
      <c r="N5" s="5">
        <v>6701</v>
      </c>
      <c r="O5" s="14">
        <v>626</v>
      </c>
      <c r="P5" s="24">
        <v>9</v>
      </c>
      <c r="Q5" s="5">
        <v>1698</v>
      </c>
      <c r="R5" s="14">
        <v>228</v>
      </c>
    </row>
    <row r="6" spans="1:18" ht="12.75" customHeight="1" outlineLevel="1">
      <c r="A6" s="42" t="s">
        <v>6</v>
      </c>
      <c r="B6" s="11">
        <f t="shared" si="1"/>
        <v>147</v>
      </c>
      <c r="C6" s="12">
        <v>80</v>
      </c>
      <c r="D6" s="13">
        <v>2</v>
      </c>
      <c r="E6" s="5">
        <v>24003</v>
      </c>
      <c r="F6" s="5">
        <f t="shared" si="2"/>
        <v>1831</v>
      </c>
      <c r="G6" s="24">
        <v>36</v>
      </c>
      <c r="H6" s="5">
        <v>5708</v>
      </c>
      <c r="I6" s="14">
        <v>66</v>
      </c>
      <c r="J6" s="24">
        <v>29</v>
      </c>
      <c r="K6" s="5">
        <v>5175</v>
      </c>
      <c r="L6" s="14">
        <v>352</v>
      </c>
      <c r="M6" s="24">
        <v>77</v>
      </c>
      <c r="N6" s="5">
        <v>12104</v>
      </c>
      <c r="O6" s="14">
        <v>1278</v>
      </c>
      <c r="P6" s="24">
        <v>5</v>
      </c>
      <c r="Q6" s="5">
        <v>1016</v>
      </c>
      <c r="R6" s="14">
        <v>135</v>
      </c>
    </row>
    <row r="7" spans="1:18" ht="12.75" customHeight="1" outlineLevel="1">
      <c r="A7" s="42" t="s">
        <v>7</v>
      </c>
      <c r="B7" s="11">
        <f t="shared" si="1"/>
        <v>271</v>
      </c>
      <c r="C7" s="12">
        <v>100</v>
      </c>
      <c r="D7" s="13">
        <v>2.1</v>
      </c>
      <c r="E7" s="5">
        <v>57589</v>
      </c>
      <c r="F7" s="5">
        <f t="shared" si="2"/>
        <v>3117</v>
      </c>
      <c r="G7" s="24">
        <v>116</v>
      </c>
      <c r="H7" s="5">
        <v>23714</v>
      </c>
      <c r="I7" s="14">
        <v>613</v>
      </c>
      <c r="J7" s="24">
        <v>113</v>
      </c>
      <c r="K7" s="5">
        <v>23465</v>
      </c>
      <c r="L7" s="14">
        <v>1352</v>
      </c>
      <c r="M7" s="24">
        <v>30</v>
      </c>
      <c r="N7" s="5">
        <v>7662</v>
      </c>
      <c r="O7" s="14">
        <v>739</v>
      </c>
      <c r="P7" s="24">
        <v>12</v>
      </c>
      <c r="Q7" s="5">
        <v>2747</v>
      </c>
      <c r="R7" s="14">
        <v>413</v>
      </c>
    </row>
    <row r="8" spans="1:18" ht="12.75" customHeight="1" outlineLevel="1">
      <c r="A8" s="42" t="s">
        <v>75</v>
      </c>
      <c r="B8" s="11">
        <f t="shared" si="1"/>
        <v>63</v>
      </c>
      <c r="C8" s="12">
        <v>95</v>
      </c>
      <c r="D8" s="13">
        <v>2.1</v>
      </c>
      <c r="E8" s="5">
        <v>13175</v>
      </c>
      <c r="F8" s="5">
        <f t="shared" si="2"/>
        <v>620</v>
      </c>
      <c r="G8" s="24">
        <v>31</v>
      </c>
      <c r="H8" s="5">
        <v>6034</v>
      </c>
      <c r="I8" s="14">
        <v>161</v>
      </c>
      <c r="J8" s="24">
        <v>28</v>
      </c>
      <c r="K8" s="5">
        <v>6257</v>
      </c>
      <c r="L8" s="14">
        <v>350</v>
      </c>
      <c r="M8" s="24">
        <v>3</v>
      </c>
      <c r="N8" s="5">
        <v>614</v>
      </c>
      <c r="O8" s="14">
        <v>55</v>
      </c>
      <c r="P8" s="24">
        <v>1</v>
      </c>
      <c r="Q8" s="5">
        <v>270</v>
      </c>
      <c r="R8" s="14">
        <v>54</v>
      </c>
    </row>
    <row r="9" spans="1:18" ht="12.75" customHeight="1" outlineLevel="1">
      <c r="A9" s="42" t="s">
        <v>36</v>
      </c>
      <c r="B9" s="11">
        <f t="shared" si="1"/>
        <v>528</v>
      </c>
      <c r="C9" s="12">
        <v>94</v>
      </c>
      <c r="D9" s="13">
        <v>2.1</v>
      </c>
      <c r="E9" s="5">
        <v>103633</v>
      </c>
      <c r="F9" s="5">
        <f t="shared" si="2"/>
        <v>6211</v>
      </c>
      <c r="G9" s="24">
        <v>173</v>
      </c>
      <c r="H9" s="5">
        <v>31170</v>
      </c>
      <c r="I9" s="14">
        <v>786</v>
      </c>
      <c r="J9" s="24">
        <v>244</v>
      </c>
      <c r="K9" s="5">
        <v>49877</v>
      </c>
      <c r="L9" s="14">
        <v>2918</v>
      </c>
      <c r="M9" s="24">
        <v>76</v>
      </c>
      <c r="N9" s="5">
        <v>15664</v>
      </c>
      <c r="O9" s="14">
        <v>1473</v>
      </c>
      <c r="P9" s="24">
        <v>35</v>
      </c>
      <c r="Q9" s="5">
        <v>6922</v>
      </c>
      <c r="R9" s="14">
        <v>1034</v>
      </c>
    </row>
    <row r="10" spans="1:18" ht="12.75" customHeight="1" outlineLevel="1">
      <c r="A10" s="42" t="s">
        <v>14</v>
      </c>
      <c r="B10" s="11">
        <f t="shared" si="1"/>
        <v>291</v>
      </c>
      <c r="C10" s="12">
        <v>94</v>
      </c>
      <c r="D10" s="13">
        <v>2.1</v>
      </c>
      <c r="E10" s="5">
        <v>58498</v>
      </c>
      <c r="F10" s="5">
        <f t="shared" si="2"/>
        <v>3268</v>
      </c>
      <c r="G10" s="24">
        <v>125</v>
      </c>
      <c r="H10" s="5">
        <v>23598</v>
      </c>
      <c r="I10" s="14">
        <v>614</v>
      </c>
      <c r="J10" s="24">
        <v>113</v>
      </c>
      <c r="K10" s="5">
        <v>23395</v>
      </c>
      <c r="L10" s="14">
        <v>1374</v>
      </c>
      <c r="M10" s="24">
        <v>37</v>
      </c>
      <c r="N10" s="5">
        <v>7593</v>
      </c>
      <c r="O10" s="14">
        <v>726</v>
      </c>
      <c r="P10" s="24">
        <v>16</v>
      </c>
      <c r="Q10" s="5">
        <v>3913</v>
      </c>
      <c r="R10" s="14">
        <v>554</v>
      </c>
    </row>
    <row r="11" spans="1:18" ht="12.75" customHeight="1" outlineLevel="1">
      <c r="A11" s="42" t="s">
        <v>54</v>
      </c>
      <c r="B11" s="11">
        <f t="shared" si="1"/>
        <v>117</v>
      </c>
      <c r="C11" s="12">
        <v>94</v>
      </c>
      <c r="D11" s="13">
        <v>2.1</v>
      </c>
      <c r="E11" s="5">
        <v>23976</v>
      </c>
      <c r="F11" s="5">
        <f t="shared" si="2"/>
        <v>1345</v>
      </c>
      <c r="G11" s="24">
        <v>27</v>
      </c>
      <c r="H11" s="5">
        <v>5839</v>
      </c>
      <c r="I11" s="14">
        <v>147</v>
      </c>
      <c r="J11" s="24">
        <v>70</v>
      </c>
      <c r="K11" s="5">
        <v>14054</v>
      </c>
      <c r="L11" s="14">
        <v>815</v>
      </c>
      <c r="M11" s="24">
        <v>18</v>
      </c>
      <c r="N11" s="5">
        <v>3578</v>
      </c>
      <c r="O11" s="14">
        <v>317</v>
      </c>
      <c r="P11" s="24">
        <v>2</v>
      </c>
      <c r="Q11" s="5">
        <v>505</v>
      </c>
      <c r="R11" s="14">
        <v>66</v>
      </c>
    </row>
    <row r="12" spans="1:18" s="21" customFormat="1" ht="12.75" customHeight="1">
      <c r="A12" s="41" t="s">
        <v>27</v>
      </c>
      <c r="B12" s="16">
        <f>SUM(B13:B17)</f>
        <v>1107</v>
      </c>
      <c r="C12" s="17">
        <v>96</v>
      </c>
      <c r="D12" s="18">
        <v>1.6</v>
      </c>
      <c r="E12" s="15">
        <f>SUM(E13:E17)</f>
        <v>185546</v>
      </c>
      <c r="F12" s="15">
        <f aca="true" t="shared" si="3" ref="F12:R12">SUM(F13:F17)</f>
        <v>7529</v>
      </c>
      <c r="G12" s="23">
        <f t="shared" si="3"/>
        <v>745</v>
      </c>
      <c r="H12" s="15">
        <f t="shared" si="3"/>
        <v>121196</v>
      </c>
      <c r="I12" s="19">
        <f t="shared" si="3"/>
        <v>2015</v>
      </c>
      <c r="J12" s="23">
        <f t="shared" si="3"/>
        <v>225</v>
      </c>
      <c r="K12" s="15">
        <f t="shared" si="3"/>
        <v>39964</v>
      </c>
      <c r="L12" s="19">
        <f t="shared" si="3"/>
        <v>2242</v>
      </c>
      <c r="M12" s="23">
        <f t="shared" si="3"/>
        <v>79</v>
      </c>
      <c r="N12" s="15">
        <f t="shared" si="3"/>
        <v>13336</v>
      </c>
      <c r="O12" s="19">
        <f t="shared" si="3"/>
        <v>1296</v>
      </c>
      <c r="P12" s="23">
        <f t="shared" si="3"/>
        <v>58</v>
      </c>
      <c r="Q12" s="15">
        <f t="shared" si="3"/>
        <v>11050</v>
      </c>
      <c r="R12" s="19">
        <f t="shared" si="3"/>
        <v>1976</v>
      </c>
    </row>
    <row r="13" spans="1:18" ht="12.75" customHeight="1" outlineLevel="1">
      <c r="A13" s="42" t="s">
        <v>27</v>
      </c>
      <c r="B13" s="11">
        <f>G13+J13+M13+P13</f>
        <v>1044</v>
      </c>
      <c r="C13" s="12">
        <v>97</v>
      </c>
      <c r="D13" s="13">
        <v>1.6</v>
      </c>
      <c r="E13" s="5">
        <v>176593</v>
      </c>
      <c r="F13" s="5">
        <f aca="true" t="shared" si="4" ref="F13:F34">I13+L13+O13+R13</f>
        <v>7377</v>
      </c>
      <c r="G13" s="24">
        <v>688</v>
      </c>
      <c r="H13" s="5">
        <v>113059</v>
      </c>
      <c r="I13" s="14">
        <v>1909</v>
      </c>
      <c r="J13" s="24">
        <v>219</v>
      </c>
      <c r="K13" s="5">
        <v>39148</v>
      </c>
      <c r="L13" s="14">
        <v>2196</v>
      </c>
      <c r="M13" s="24">
        <v>79</v>
      </c>
      <c r="N13" s="5">
        <v>13336</v>
      </c>
      <c r="O13" s="14">
        <v>1296</v>
      </c>
      <c r="P13" s="24">
        <v>58</v>
      </c>
      <c r="Q13" s="5">
        <v>11050</v>
      </c>
      <c r="R13" s="14">
        <v>1976</v>
      </c>
    </row>
    <row r="14" spans="1:18" ht="12.75" customHeight="1" outlineLevel="1">
      <c r="A14" s="42" t="s">
        <v>28</v>
      </c>
      <c r="B14" s="11">
        <f>G14+J14+M14+P14</f>
        <v>13</v>
      </c>
      <c r="C14" s="12">
        <v>89</v>
      </c>
      <c r="D14" s="13">
        <v>1.6</v>
      </c>
      <c r="E14" s="5">
        <v>1949</v>
      </c>
      <c r="F14" s="5">
        <f t="shared" si="4"/>
        <v>47</v>
      </c>
      <c r="G14" s="24">
        <v>12</v>
      </c>
      <c r="H14" s="5">
        <v>1749</v>
      </c>
      <c r="I14" s="14">
        <v>34</v>
      </c>
      <c r="J14" s="24">
        <v>1</v>
      </c>
      <c r="K14" s="5">
        <v>200</v>
      </c>
      <c r="L14" s="14">
        <v>13</v>
      </c>
      <c r="M14" s="24"/>
      <c r="N14" s="5"/>
      <c r="O14" s="14"/>
      <c r="P14" s="24"/>
      <c r="Q14" s="5"/>
      <c r="R14" s="14"/>
    </row>
    <row r="15" spans="1:18" ht="12.75" customHeight="1" outlineLevel="1">
      <c r="A15" s="42" t="s">
        <v>29</v>
      </c>
      <c r="B15" s="11">
        <f>G15+J15+M15+P15</f>
        <v>16</v>
      </c>
      <c r="C15" s="12">
        <v>77</v>
      </c>
      <c r="D15" s="13">
        <v>1.8</v>
      </c>
      <c r="E15" s="5">
        <v>2414</v>
      </c>
      <c r="F15" s="5">
        <f t="shared" si="4"/>
        <v>14</v>
      </c>
      <c r="G15" s="24">
        <v>16</v>
      </c>
      <c r="H15" s="5">
        <v>2414</v>
      </c>
      <c r="I15" s="14">
        <v>14</v>
      </c>
      <c r="J15" s="24"/>
      <c r="K15" s="5"/>
      <c r="L15" s="14"/>
      <c r="M15" s="24"/>
      <c r="N15" s="5"/>
      <c r="O15" s="14"/>
      <c r="P15" s="24"/>
      <c r="Q15" s="5"/>
      <c r="R15" s="14"/>
    </row>
    <row r="16" spans="1:18" ht="12.75" customHeight="1" outlineLevel="1">
      <c r="A16" s="42" t="s">
        <v>11</v>
      </c>
      <c r="B16" s="11">
        <f>G16+J16+M16+P16</f>
        <v>8</v>
      </c>
      <c r="C16" s="12">
        <v>91</v>
      </c>
      <c r="D16" s="13">
        <v>1.3</v>
      </c>
      <c r="E16" s="5">
        <v>900</v>
      </c>
      <c r="F16" s="5">
        <f t="shared" si="4"/>
        <v>22</v>
      </c>
      <c r="G16" s="24">
        <v>6</v>
      </c>
      <c r="H16" s="5">
        <v>720</v>
      </c>
      <c r="I16" s="14">
        <v>13</v>
      </c>
      <c r="J16" s="24">
        <v>2</v>
      </c>
      <c r="K16" s="5">
        <v>180</v>
      </c>
      <c r="L16" s="14">
        <v>9</v>
      </c>
      <c r="M16" s="24"/>
      <c r="N16" s="5"/>
      <c r="O16" s="14"/>
      <c r="P16" s="24"/>
      <c r="Q16" s="5"/>
      <c r="R16" s="14"/>
    </row>
    <row r="17" spans="1:18" ht="12.75" customHeight="1" outlineLevel="1">
      <c r="A17" s="42" t="s">
        <v>12</v>
      </c>
      <c r="B17" s="11">
        <f>G17+J17+M17+P17</f>
        <v>26</v>
      </c>
      <c r="C17" s="12">
        <v>81</v>
      </c>
      <c r="D17" s="13">
        <v>1.7</v>
      </c>
      <c r="E17" s="5">
        <v>3690</v>
      </c>
      <c r="F17" s="5">
        <f t="shared" si="4"/>
        <v>69</v>
      </c>
      <c r="G17" s="24">
        <v>23</v>
      </c>
      <c r="H17" s="5">
        <v>3254</v>
      </c>
      <c r="I17" s="14">
        <v>45</v>
      </c>
      <c r="J17" s="24">
        <v>3</v>
      </c>
      <c r="K17" s="5">
        <v>436</v>
      </c>
      <c r="L17" s="14">
        <v>24</v>
      </c>
      <c r="M17" s="24"/>
      <c r="N17" s="5"/>
      <c r="O17" s="14"/>
      <c r="P17" s="24"/>
      <c r="Q17" s="5"/>
      <c r="R17" s="14"/>
    </row>
    <row r="18" spans="1:18" s="21" customFormat="1" ht="12.75" customHeight="1">
      <c r="A18" s="41" t="s">
        <v>30</v>
      </c>
      <c r="B18" s="16">
        <f>SUM(B19)</f>
        <v>72</v>
      </c>
      <c r="C18" s="17">
        <v>88</v>
      </c>
      <c r="D18" s="18">
        <v>1.9</v>
      </c>
      <c r="E18" s="15">
        <f>SUM(E19)</f>
        <v>11971</v>
      </c>
      <c r="F18" s="15">
        <f aca="true" t="shared" si="5" ref="F18:R18">SUM(F19)</f>
        <v>452</v>
      </c>
      <c r="G18" s="23">
        <f t="shared" si="5"/>
        <v>56</v>
      </c>
      <c r="H18" s="15">
        <f t="shared" si="5"/>
        <v>8859</v>
      </c>
      <c r="I18" s="19">
        <f t="shared" si="5"/>
        <v>99</v>
      </c>
      <c r="J18" s="23">
        <f t="shared" si="5"/>
        <v>4</v>
      </c>
      <c r="K18" s="15">
        <f t="shared" si="5"/>
        <v>650</v>
      </c>
      <c r="L18" s="19">
        <f t="shared" si="5"/>
        <v>33</v>
      </c>
      <c r="M18" s="23">
        <f t="shared" si="5"/>
        <v>6</v>
      </c>
      <c r="N18" s="15">
        <f t="shared" si="5"/>
        <v>1306</v>
      </c>
      <c r="O18" s="19">
        <f t="shared" si="5"/>
        <v>141</v>
      </c>
      <c r="P18" s="23">
        <f t="shared" si="5"/>
        <v>6</v>
      </c>
      <c r="Q18" s="15">
        <f t="shared" si="5"/>
        <v>1156</v>
      </c>
      <c r="R18" s="19">
        <f t="shared" si="5"/>
        <v>179</v>
      </c>
    </row>
    <row r="19" spans="1:18" ht="12.75" customHeight="1" outlineLevel="1">
      <c r="A19" s="42" t="s">
        <v>31</v>
      </c>
      <c r="B19" s="11">
        <f>G19+J19+M19+P19</f>
        <v>72</v>
      </c>
      <c r="C19" s="12">
        <v>88</v>
      </c>
      <c r="D19" s="13">
        <v>1.9</v>
      </c>
      <c r="E19" s="5">
        <v>11971</v>
      </c>
      <c r="F19" s="5">
        <f t="shared" si="4"/>
        <v>452</v>
      </c>
      <c r="G19" s="24">
        <v>56</v>
      </c>
      <c r="H19" s="5">
        <v>8859</v>
      </c>
      <c r="I19" s="14">
        <v>99</v>
      </c>
      <c r="J19" s="24">
        <v>4</v>
      </c>
      <c r="K19" s="5">
        <v>650</v>
      </c>
      <c r="L19" s="14">
        <v>33</v>
      </c>
      <c r="M19" s="24">
        <v>6</v>
      </c>
      <c r="N19" s="5">
        <v>1306</v>
      </c>
      <c r="O19" s="14">
        <v>141</v>
      </c>
      <c r="P19" s="24">
        <v>6</v>
      </c>
      <c r="Q19" s="5">
        <v>1156</v>
      </c>
      <c r="R19" s="14">
        <v>179</v>
      </c>
    </row>
    <row r="20" spans="1:18" s="21" customFormat="1" ht="12.75" customHeight="1">
      <c r="A20" s="41" t="s">
        <v>9</v>
      </c>
      <c r="B20" s="16">
        <f>SUM(B21:B25)</f>
        <v>165</v>
      </c>
      <c r="C20" s="17">
        <v>81</v>
      </c>
      <c r="D20" s="18">
        <v>2.1</v>
      </c>
      <c r="E20" s="15">
        <f>SUM(E21:E25)</f>
        <v>29348</v>
      </c>
      <c r="F20" s="15">
        <f aca="true" t="shared" si="6" ref="F20:R20">SUM(F21:F25)</f>
        <v>1533</v>
      </c>
      <c r="G20" s="23">
        <f t="shared" si="6"/>
        <v>95</v>
      </c>
      <c r="H20" s="15">
        <f t="shared" si="6"/>
        <v>17263</v>
      </c>
      <c r="I20" s="19">
        <f t="shared" si="6"/>
        <v>199</v>
      </c>
      <c r="J20" s="23">
        <f t="shared" si="6"/>
        <v>11</v>
      </c>
      <c r="K20" s="15">
        <f t="shared" si="6"/>
        <v>1660</v>
      </c>
      <c r="L20" s="19">
        <f t="shared" si="6"/>
        <v>81</v>
      </c>
      <c r="M20" s="23">
        <f t="shared" si="6"/>
        <v>33</v>
      </c>
      <c r="N20" s="15">
        <f t="shared" si="6"/>
        <v>5942</v>
      </c>
      <c r="O20" s="19">
        <f t="shared" si="6"/>
        <v>627</v>
      </c>
      <c r="P20" s="23">
        <f t="shared" si="6"/>
        <v>26</v>
      </c>
      <c r="Q20" s="15">
        <f t="shared" si="6"/>
        <v>4484</v>
      </c>
      <c r="R20" s="19">
        <f t="shared" si="6"/>
        <v>626</v>
      </c>
    </row>
    <row r="21" spans="1:18" ht="12.75" customHeight="1" outlineLevel="1">
      <c r="A21" s="42" t="s">
        <v>38</v>
      </c>
      <c r="B21" s="11">
        <f>G21+J21+M21+P21</f>
        <v>13</v>
      </c>
      <c r="C21" s="12">
        <v>69</v>
      </c>
      <c r="D21" s="13">
        <v>1.9</v>
      </c>
      <c r="E21" s="5">
        <v>1798</v>
      </c>
      <c r="F21" s="5">
        <f t="shared" si="4"/>
        <v>110</v>
      </c>
      <c r="G21" s="24">
        <v>5</v>
      </c>
      <c r="H21" s="5">
        <v>895</v>
      </c>
      <c r="I21" s="14">
        <v>10</v>
      </c>
      <c r="J21" s="24">
        <v>1</v>
      </c>
      <c r="K21" s="5">
        <v>168</v>
      </c>
      <c r="L21" s="14">
        <v>9</v>
      </c>
      <c r="M21" s="24">
        <v>4</v>
      </c>
      <c r="N21" s="5">
        <v>207</v>
      </c>
      <c r="O21" s="14">
        <v>23</v>
      </c>
      <c r="P21" s="24">
        <v>3</v>
      </c>
      <c r="Q21" s="5">
        <v>528</v>
      </c>
      <c r="R21" s="14">
        <v>68</v>
      </c>
    </row>
    <row r="22" spans="1:18" ht="12.75" customHeight="1" outlineLevel="1">
      <c r="A22" s="42" t="s">
        <v>39</v>
      </c>
      <c r="B22" s="11">
        <f>G22+J22+M22+P22</f>
        <v>91</v>
      </c>
      <c r="C22" s="12">
        <v>74</v>
      </c>
      <c r="D22" s="13">
        <v>2.1</v>
      </c>
      <c r="E22" s="5">
        <v>15630</v>
      </c>
      <c r="F22" s="5">
        <f t="shared" si="4"/>
        <v>694</v>
      </c>
      <c r="G22" s="24">
        <v>60</v>
      </c>
      <c r="H22" s="5">
        <v>10523</v>
      </c>
      <c r="I22" s="14">
        <v>143</v>
      </c>
      <c r="J22" s="24">
        <v>4</v>
      </c>
      <c r="K22" s="5">
        <v>572</v>
      </c>
      <c r="L22" s="14">
        <v>27</v>
      </c>
      <c r="M22" s="24">
        <v>19</v>
      </c>
      <c r="N22" s="5">
        <v>3362</v>
      </c>
      <c r="O22" s="14">
        <v>344</v>
      </c>
      <c r="P22" s="24">
        <v>8</v>
      </c>
      <c r="Q22" s="5">
        <v>1174</v>
      </c>
      <c r="R22" s="14">
        <v>180</v>
      </c>
    </row>
    <row r="23" spans="1:18" ht="12.75" customHeight="1" outlineLevel="1">
      <c r="A23" s="42" t="s">
        <v>40</v>
      </c>
      <c r="B23" s="11">
        <f>G23+J23+M23+P23</f>
        <v>7</v>
      </c>
      <c r="C23" s="12">
        <v>118</v>
      </c>
      <c r="D23" s="13">
        <v>2.7</v>
      </c>
      <c r="E23" s="5">
        <v>2278</v>
      </c>
      <c r="F23" s="5">
        <f t="shared" si="4"/>
        <v>36</v>
      </c>
      <c r="G23" s="24">
        <v>6</v>
      </c>
      <c r="H23" s="5">
        <v>2094</v>
      </c>
      <c r="I23" s="14">
        <v>12</v>
      </c>
      <c r="J23" s="24"/>
      <c r="K23" s="5"/>
      <c r="L23" s="14"/>
      <c r="M23" s="24"/>
      <c r="N23" s="5"/>
      <c r="O23" s="14"/>
      <c r="P23" s="24">
        <v>1</v>
      </c>
      <c r="Q23" s="5">
        <v>184</v>
      </c>
      <c r="R23" s="14">
        <v>24</v>
      </c>
    </row>
    <row r="24" spans="1:18" ht="12.75" customHeight="1" outlineLevel="1">
      <c r="A24" s="42" t="s">
        <v>52</v>
      </c>
      <c r="B24" s="11">
        <f>G24+J24+M24+P24</f>
        <v>31</v>
      </c>
      <c r="C24" s="12">
        <v>80</v>
      </c>
      <c r="D24" s="13">
        <v>1.9</v>
      </c>
      <c r="E24" s="5">
        <v>4821</v>
      </c>
      <c r="F24" s="5">
        <f t="shared" si="4"/>
        <v>158</v>
      </c>
      <c r="G24" s="24">
        <v>20</v>
      </c>
      <c r="H24" s="5">
        <v>3057</v>
      </c>
      <c r="I24" s="14">
        <v>28</v>
      </c>
      <c r="J24" s="24">
        <v>6</v>
      </c>
      <c r="K24" s="5">
        <v>920</v>
      </c>
      <c r="L24" s="14">
        <v>45</v>
      </c>
      <c r="M24" s="24">
        <v>4</v>
      </c>
      <c r="N24" s="5">
        <v>772</v>
      </c>
      <c r="O24" s="14">
        <v>76</v>
      </c>
      <c r="P24" s="24">
        <v>1</v>
      </c>
      <c r="Q24" s="5">
        <v>72</v>
      </c>
      <c r="R24" s="14">
        <v>9</v>
      </c>
    </row>
    <row r="25" spans="1:18" ht="12.75" customHeight="1" outlineLevel="1">
      <c r="A25" s="42" t="s">
        <v>9</v>
      </c>
      <c r="B25" s="11">
        <f>G25+J25+M25+P25</f>
        <v>23</v>
      </c>
      <c r="C25" s="12">
        <v>104</v>
      </c>
      <c r="D25" s="13">
        <v>2</v>
      </c>
      <c r="E25" s="5">
        <v>4821</v>
      </c>
      <c r="F25" s="5">
        <f t="shared" si="4"/>
        <v>535</v>
      </c>
      <c r="G25" s="24">
        <v>4</v>
      </c>
      <c r="H25" s="5">
        <v>694</v>
      </c>
      <c r="I25" s="14">
        <v>6</v>
      </c>
      <c r="J25" s="24"/>
      <c r="K25" s="5"/>
      <c r="L25" s="14"/>
      <c r="M25" s="24">
        <v>6</v>
      </c>
      <c r="N25" s="5">
        <v>1601</v>
      </c>
      <c r="O25" s="14">
        <v>184</v>
      </c>
      <c r="P25" s="24">
        <v>13</v>
      </c>
      <c r="Q25" s="5">
        <v>2526</v>
      </c>
      <c r="R25" s="14">
        <v>345</v>
      </c>
    </row>
    <row r="26" spans="1:18" s="21" customFormat="1" ht="12.75" customHeight="1">
      <c r="A26" s="41" t="s">
        <v>33</v>
      </c>
      <c r="B26" s="16">
        <f>SUM(B27:B29)</f>
        <v>41</v>
      </c>
      <c r="C26" s="17">
        <v>88</v>
      </c>
      <c r="D26" s="18">
        <v>2.8</v>
      </c>
      <c r="E26" s="15">
        <f>SUM(E27:E29)</f>
        <v>10803</v>
      </c>
      <c r="F26" s="15">
        <f aca="true" t="shared" si="7" ref="F26:R26">SUM(F27:F29)</f>
        <v>415</v>
      </c>
      <c r="G26" s="23">
        <f t="shared" si="7"/>
        <v>26</v>
      </c>
      <c r="H26" s="15">
        <f t="shared" si="7"/>
        <v>7505</v>
      </c>
      <c r="I26" s="19">
        <f t="shared" si="7"/>
        <v>151</v>
      </c>
      <c r="J26" s="23">
        <f t="shared" si="7"/>
        <v>6</v>
      </c>
      <c r="K26" s="15">
        <f t="shared" si="7"/>
        <v>1924</v>
      </c>
      <c r="L26" s="19">
        <f t="shared" si="7"/>
        <v>120</v>
      </c>
      <c r="M26" s="23">
        <f t="shared" si="7"/>
        <v>8</v>
      </c>
      <c r="N26" s="15">
        <f t="shared" si="7"/>
        <v>1349</v>
      </c>
      <c r="O26" s="19">
        <f t="shared" si="7"/>
        <v>141</v>
      </c>
      <c r="P26" s="23">
        <f t="shared" si="7"/>
        <v>1</v>
      </c>
      <c r="Q26" s="15">
        <f t="shared" si="7"/>
        <v>25</v>
      </c>
      <c r="R26" s="19">
        <f t="shared" si="7"/>
        <v>3</v>
      </c>
    </row>
    <row r="27" spans="1:18" ht="12.75" customHeight="1" outlineLevel="1">
      <c r="A27" s="42" t="s">
        <v>2</v>
      </c>
      <c r="B27" s="11">
        <f>G27+J27+M27+P27</f>
        <v>7</v>
      </c>
      <c r="C27" s="12">
        <v>54</v>
      </c>
      <c r="D27" s="13">
        <v>2.3</v>
      </c>
      <c r="E27" s="5">
        <v>905</v>
      </c>
      <c r="F27" s="5">
        <f t="shared" si="4"/>
        <v>80</v>
      </c>
      <c r="G27" s="24">
        <v>2</v>
      </c>
      <c r="H27" s="5">
        <v>168</v>
      </c>
      <c r="I27" s="14">
        <v>2</v>
      </c>
      <c r="J27" s="24"/>
      <c r="K27" s="5"/>
      <c r="L27" s="14"/>
      <c r="M27" s="24">
        <v>5</v>
      </c>
      <c r="N27" s="5">
        <v>737</v>
      </c>
      <c r="O27" s="14">
        <v>78</v>
      </c>
      <c r="P27" s="24"/>
      <c r="Q27" s="5"/>
      <c r="R27" s="14"/>
    </row>
    <row r="28" spans="1:18" ht="12.75" customHeight="1" outlineLevel="1">
      <c r="A28" s="42" t="s">
        <v>34</v>
      </c>
      <c r="B28" s="11">
        <f>G28+J28+M28+P28</f>
        <v>2</v>
      </c>
      <c r="C28" s="12">
        <v>31</v>
      </c>
      <c r="D28" s="13">
        <v>1.5</v>
      </c>
      <c r="E28" s="5">
        <v>97</v>
      </c>
      <c r="F28" s="5">
        <f t="shared" si="4"/>
        <v>8</v>
      </c>
      <c r="G28" s="24">
        <v>1</v>
      </c>
      <c r="H28" s="5">
        <v>25</v>
      </c>
      <c r="I28" s="14">
        <v>1</v>
      </c>
      <c r="J28" s="24"/>
      <c r="K28" s="5"/>
      <c r="L28" s="14"/>
      <c r="M28" s="24">
        <v>1</v>
      </c>
      <c r="N28" s="5">
        <v>72</v>
      </c>
      <c r="O28" s="14">
        <v>7</v>
      </c>
      <c r="P28" s="24"/>
      <c r="Q28" s="5"/>
      <c r="R28" s="14"/>
    </row>
    <row r="29" spans="1:18" ht="12.75" customHeight="1" outlineLevel="1">
      <c r="A29" s="42" t="s">
        <v>3</v>
      </c>
      <c r="B29" s="11">
        <f>G29+J29+M29+P29</f>
        <v>32</v>
      </c>
      <c r="C29" s="12">
        <v>99</v>
      </c>
      <c r="D29" s="13">
        <v>3</v>
      </c>
      <c r="E29" s="5">
        <v>9801</v>
      </c>
      <c r="F29" s="5">
        <f t="shared" si="4"/>
        <v>327</v>
      </c>
      <c r="G29" s="24">
        <v>23</v>
      </c>
      <c r="H29" s="5">
        <v>7312</v>
      </c>
      <c r="I29" s="14">
        <v>148</v>
      </c>
      <c r="J29" s="24">
        <v>6</v>
      </c>
      <c r="K29" s="5">
        <v>1924</v>
      </c>
      <c r="L29" s="14">
        <v>120</v>
      </c>
      <c r="M29" s="24">
        <v>2</v>
      </c>
      <c r="N29" s="5">
        <v>540</v>
      </c>
      <c r="O29" s="14">
        <v>56</v>
      </c>
      <c r="P29" s="24">
        <v>1</v>
      </c>
      <c r="Q29" s="5">
        <v>25</v>
      </c>
      <c r="R29" s="14">
        <v>3</v>
      </c>
    </row>
    <row r="30" spans="1:18" s="21" customFormat="1" ht="12.75" customHeight="1">
      <c r="A30" s="41" t="s">
        <v>10</v>
      </c>
      <c r="B30" s="16">
        <f>SUM(B31)</f>
        <v>182</v>
      </c>
      <c r="C30" s="17">
        <v>74</v>
      </c>
      <c r="D30" s="18">
        <v>2.5</v>
      </c>
      <c r="E30" s="15">
        <f>SUM(E31)</f>
        <v>34798</v>
      </c>
      <c r="F30" s="15">
        <f aca="true" t="shared" si="8" ref="F30:R30">SUM(F31)</f>
        <v>1680</v>
      </c>
      <c r="G30" s="23">
        <f t="shared" si="8"/>
        <v>86</v>
      </c>
      <c r="H30" s="15">
        <f t="shared" si="8"/>
        <v>18386</v>
      </c>
      <c r="I30" s="19">
        <f t="shared" si="8"/>
        <v>312</v>
      </c>
      <c r="J30" s="23">
        <f t="shared" si="8"/>
        <v>37</v>
      </c>
      <c r="K30" s="15">
        <f t="shared" si="8"/>
        <v>7910</v>
      </c>
      <c r="L30" s="19">
        <f t="shared" si="8"/>
        <v>473</v>
      </c>
      <c r="M30" s="23">
        <f t="shared" si="8"/>
        <v>47</v>
      </c>
      <c r="N30" s="15">
        <f t="shared" si="8"/>
        <v>6780</v>
      </c>
      <c r="O30" s="19">
        <f t="shared" si="8"/>
        <v>670</v>
      </c>
      <c r="P30" s="23">
        <f t="shared" si="8"/>
        <v>12</v>
      </c>
      <c r="Q30" s="15">
        <f t="shared" si="8"/>
        <v>1722</v>
      </c>
      <c r="R30" s="19">
        <f t="shared" si="8"/>
        <v>225</v>
      </c>
    </row>
    <row r="31" spans="1:18" s="33" customFormat="1" ht="12.75" customHeight="1" outlineLevel="1">
      <c r="A31" s="42" t="s">
        <v>10</v>
      </c>
      <c r="B31" s="11">
        <f>G31+J31+M31+P31</f>
        <v>182</v>
      </c>
      <c r="C31" s="12">
        <v>74</v>
      </c>
      <c r="D31" s="13">
        <v>2.5</v>
      </c>
      <c r="E31" s="5">
        <v>34798</v>
      </c>
      <c r="F31" s="5">
        <f t="shared" si="4"/>
        <v>1680</v>
      </c>
      <c r="G31" s="24">
        <v>86</v>
      </c>
      <c r="H31" s="5">
        <v>18386</v>
      </c>
      <c r="I31" s="14">
        <v>312</v>
      </c>
      <c r="J31" s="24">
        <v>37</v>
      </c>
      <c r="K31" s="5">
        <v>7910</v>
      </c>
      <c r="L31" s="14">
        <v>473</v>
      </c>
      <c r="M31" s="24">
        <v>47</v>
      </c>
      <c r="N31" s="5">
        <v>6780</v>
      </c>
      <c r="O31" s="14">
        <v>670</v>
      </c>
      <c r="P31" s="24">
        <v>12</v>
      </c>
      <c r="Q31" s="5">
        <v>1722</v>
      </c>
      <c r="R31" s="14">
        <v>225</v>
      </c>
    </row>
    <row r="32" spans="1:18" s="35" customFormat="1" ht="12.75" customHeight="1">
      <c r="A32" s="41" t="s">
        <v>37</v>
      </c>
      <c r="B32" s="16">
        <f>SUM(B33:B35)</f>
        <v>72</v>
      </c>
      <c r="C32" s="17">
        <v>90</v>
      </c>
      <c r="D32" s="18">
        <v>2.1</v>
      </c>
      <c r="E32" s="15">
        <f aca="true" t="shared" si="9" ref="E32:R32">SUM(E33:E35)</f>
        <v>13732</v>
      </c>
      <c r="F32" s="15">
        <f t="shared" si="9"/>
        <v>601</v>
      </c>
      <c r="G32" s="23">
        <f t="shared" si="9"/>
        <v>44</v>
      </c>
      <c r="H32" s="15">
        <f t="shared" si="9"/>
        <v>8348</v>
      </c>
      <c r="I32" s="19">
        <f t="shared" si="9"/>
        <v>193</v>
      </c>
      <c r="J32" s="23">
        <f t="shared" si="9"/>
        <v>20</v>
      </c>
      <c r="K32" s="15">
        <f t="shared" si="9"/>
        <v>3868</v>
      </c>
      <c r="L32" s="19">
        <f t="shared" si="9"/>
        <v>204</v>
      </c>
      <c r="M32" s="23">
        <f t="shared" si="9"/>
        <v>4</v>
      </c>
      <c r="N32" s="15">
        <f t="shared" si="9"/>
        <v>868</v>
      </c>
      <c r="O32" s="19">
        <f t="shared" si="9"/>
        <v>88</v>
      </c>
      <c r="P32" s="23">
        <f t="shared" si="9"/>
        <v>4</v>
      </c>
      <c r="Q32" s="15">
        <f t="shared" si="9"/>
        <v>648</v>
      </c>
      <c r="R32" s="19">
        <f t="shared" si="9"/>
        <v>116</v>
      </c>
    </row>
    <row r="33" spans="1:18" ht="12.75" customHeight="1" outlineLevel="1">
      <c r="A33" s="42" t="s">
        <v>141</v>
      </c>
      <c r="B33" s="11">
        <f>G33+J33+M33+P33</f>
        <v>3</v>
      </c>
      <c r="C33" s="12">
        <v>76</v>
      </c>
      <c r="D33" s="13">
        <v>2</v>
      </c>
      <c r="E33" s="5">
        <v>455</v>
      </c>
      <c r="F33" s="5">
        <f>I33+L33+O33+R33</f>
        <v>14</v>
      </c>
      <c r="G33" s="24">
        <v>2</v>
      </c>
      <c r="H33" s="5">
        <v>263</v>
      </c>
      <c r="I33" s="14">
        <v>4</v>
      </c>
      <c r="J33" s="24">
        <v>1</v>
      </c>
      <c r="K33" s="5">
        <v>192</v>
      </c>
      <c r="L33" s="14">
        <v>10</v>
      </c>
      <c r="M33" s="24"/>
      <c r="N33" s="5"/>
      <c r="O33" s="14"/>
      <c r="P33" s="24"/>
      <c r="Q33" s="5"/>
      <c r="R33" s="14"/>
    </row>
    <row r="34" spans="1:18" ht="12.75" customHeight="1" outlineLevel="1">
      <c r="A34" s="42" t="s">
        <v>8</v>
      </c>
      <c r="B34" s="11">
        <f>G34+J34+M34+P34</f>
        <v>34</v>
      </c>
      <c r="C34" s="12">
        <v>90</v>
      </c>
      <c r="D34" s="13">
        <v>2.1</v>
      </c>
      <c r="E34" s="5">
        <v>6526</v>
      </c>
      <c r="F34" s="5">
        <f t="shared" si="4"/>
        <v>375</v>
      </c>
      <c r="G34" s="24">
        <v>16</v>
      </c>
      <c r="H34" s="5">
        <v>3210</v>
      </c>
      <c r="I34" s="14">
        <v>78</v>
      </c>
      <c r="J34" s="24">
        <v>10</v>
      </c>
      <c r="K34" s="5">
        <v>1800</v>
      </c>
      <c r="L34" s="14">
        <v>93</v>
      </c>
      <c r="M34" s="24">
        <v>4</v>
      </c>
      <c r="N34" s="5">
        <v>868</v>
      </c>
      <c r="O34" s="14">
        <v>88</v>
      </c>
      <c r="P34" s="24">
        <v>4</v>
      </c>
      <c r="Q34" s="5">
        <v>648</v>
      </c>
      <c r="R34" s="14">
        <v>116</v>
      </c>
    </row>
    <row r="35" spans="1:18" ht="12.75" customHeight="1" outlineLevel="1">
      <c r="A35" s="42" t="s">
        <v>37</v>
      </c>
      <c r="B35" s="11">
        <f>G35+J35+M35+P35</f>
        <v>35</v>
      </c>
      <c r="C35" s="12">
        <v>84</v>
      </c>
      <c r="D35" s="13">
        <v>2.2</v>
      </c>
      <c r="E35" s="5">
        <v>6751</v>
      </c>
      <c r="F35" s="5">
        <f>I35+L35+O35+R35</f>
        <v>212</v>
      </c>
      <c r="G35" s="24">
        <v>26</v>
      </c>
      <c r="H35" s="5">
        <v>4875</v>
      </c>
      <c r="I35" s="14">
        <v>111</v>
      </c>
      <c r="J35" s="24">
        <v>9</v>
      </c>
      <c r="K35" s="5">
        <v>1876</v>
      </c>
      <c r="L35" s="14">
        <v>101</v>
      </c>
      <c r="M35" s="24"/>
      <c r="N35" s="5"/>
      <c r="O35" s="14"/>
      <c r="P35" s="24"/>
      <c r="Q35" s="5"/>
      <c r="R35" s="14"/>
    </row>
    <row r="36" spans="1:18" s="21" customFormat="1" ht="12.75" customHeight="1">
      <c r="A36" s="41" t="s">
        <v>32</v>
      </c>
      <c r="B36" s="16">
        <f>SUM(B37)</f>
        <v>3</v>
      </c>
      <c r="C36" s="17">
        <v>45</v>
      </c>
      <c r="D36" s="18">
        <v>1.7</v>
      </c>
      <c r="E36" s="15">
        <f>SUM(E37)</f>
        <v>244</v>
      </c>
      <c r="F36" s="15">
        <f aca="true" t="shared" si="10" ref="F36:R36">SUM(F37)</f>
        <v>41</v>
      </c>
      <c r="G36" s="23">
        <f t="shared" si="10"/>
        <v>1</v>
      </c>
      <c r="H36" s="15">
        <f t="shared" si="10"/>
        <v>23</v>
      </c>
      <c r="I36" s="19">
        <f t="shared" si="10"/>
        <v>1</v>
      </c>
      <c r="J36" s="23"/>
      <c r="K36" s="15"/>
      <c r="L36" s="19"/>
      <c r="M36" s="23">
        <f t="shared" si="10"/>
        <v>1</v>
      </c>
      <c r="N36" s="15">
        <f t="shared" si="10"/>
        <v>48</v>
      </c>
      <c r="O36" s="19">
        <f t="shared" si="10"/>
        <v>5</v>
      </c>
      <c r="P36" s="23">
        <f t="shared" si="10"/>
        <v>1</v>
      </c>
      <c r="Q36" s="15">
        <f t="shared" si="10"/>
        <v>173</v>
      </c>
      <c r="R36" s="19">
        <f t="shared" si="10"/>
        <v>35</v>
      </c>
    </row>
    <row r="37" spans="1:18" ht="12.75" customHeight="1" outlineLevel="1">
      <c r="A37" s="42" t="s">
        <v>1</v>
      </c>
      <c r="B37" s="11">
        <f>G37+J37+M37+P37</f>
        <v>3</v>
      </c>
      <c r="C37" s="12">
        <v>45</v>
      </c>
      <c r="D37" s="13">
        <v>1.7</v>
      </c>
      <c r="E37" s="5">
        <v>244</v>
      </c>
      <c r="F37" s="5">
        <f>I37+L37+O37+R37</f>
        <v>41</v>
      </c>
      <c r="G37" s="24">
        <v>1</v>
      </c>
      <c r="H37" s="5">
        <v>23</v>
      </c>
      <c r="I37" s="14">
        <v>1</v>
      </c>
      <c r="J37" s="24"/>
      <c r="K37" s="5"/>
      <c r="L37" s="14"/>
      <c r="M37" s="24">
        <v>1</v>
      </c>
      <c r="N37" s="5">
        <v>48</v>
      </c>
      <c r="O37" s="14">
        <v>5</v>
      </c>
      <c r="P37" s="24">
        <v>1</v>
      </c>
      <c r="Q37" s="5">
        <v>173</v>
      </c>
      <c r="R37" s="14">
        <v>35</v>
      </c>
    </row>
    <row r="38" spans="1:18" s="21" customFormat="1" ht="12.75" customHeight="1">
      <c r="A38" s="41" t="s">
        <v>4</v>
      </c>
      <c r="B38" s="16">
        <f>SUM(B39)</f>
        <v>14</v>
      </c>
      <c r="C38" s="17">
        <v>82</v>
      </c>
      <c r="D38" s="18">
        <v>2</v>
      </c>
      <c r="E38" s="15">
        <f>SUM(E39)</f>
        <v>2308</v>
      </c>
      <c r="F38" s="15">
        <f>SUM(F39)</f>
        <v>462</v>
      </c>
      <c r="G38" s="23"/>
      <c r="H38" s="15"/>
      <c r="I38" s="19"/>
      <c r="J38" s="23"/>
      <c r="K38" s="15"/>
      <c r="L38" s="19"/>
      <c r="M38" s="23"/>
      <c r="N38" s="15"/>
      <c r="O38" s="19"/>
      <c r="P38" s="23">
        <f>SUM(P39)</f>
        <v>14</v>
      </c>
      <c r="Q38" s="15">
        <f>SUM(Q39)</f>
        <v>2308</v>
      </c>
      <c r="R38" s="19">
        <f>SUM(R39)</f>
        <v>462</v>
      </c>
    </row>
    <row r="39" spans="1:18" ht="12.75" customHeight="1" outlineLevel="1">
      <c r="A39" s="42" t="s">
        <v>51</v>
      </c>
      <c r="B39" s="11">
        <f>G39+J39+M39+P39</f>
        <v>14</v>
      </c>
      <c r="C39" s="12">
        <v>82</v>
      </c>
      <c r="D39" s="13">
        <v>2</v>
      </c>
      <c r="E39" s="5">
        <v>2308</v>
      </c>
      <c r="F39" s="5">
        <f>I39+L39+O39+R39</f>
        <v>462</v>
      </c>
      <c r="G39" s="24"/>
      <c r="H39" s="5"/>
      <c r="I39" s="14"/>
      <c r="J39" s="24"/>
      <c r="K39" s="5"/>
      <c r="L39" s="14"/>
      <c r="M39" s="24"/>
      <c r="N39" s="5"/>
      <c r="O39" s="14"/>
      <c r="P39" s="24">
        <v>14</v>
      </c>
      <c r="Q39" s="5">
        <v>2308</v>
      </c>
      <c r="R39" s="14">
        <v>462</v>
      </c>
    </row>
    <row r="40" spans="1:18" s="21" customFormat="1" ht="12.75" customHeight="1">
      <c r="A40" s="41" t="s">
        <v>0</v>
      </c>
      <c r="B40" s="16">
        <f>SUM(B41)</f>
        <v>37</v>
      </c>
      <c r="C40" s="17">
        <v>97</v>
      </c>
      <c r="D40" s="18">
        <v>2.1</v>
      </c>
      <c r="E40" s="15">
        <f>SUM(E41)</f>
        <v>7970</v>
      </c>
      <c r="F40" s="15">
        <f aca="true" t="shared" si="11" ref="F40:R40">SUM(F41)</f>
        <v>691</v>
      </c>
      <c r="G40" s="23">
        <f t="shared" si="11"/>
        <v>15</v>
      </c>
      <c r="H40" s="15">
        <f t="shared" si="11"/>
        <v>1705</v>
      </c>
      <c r="I40" s="19">
        <f t="shared" si="11"/>
        <v>14</v>
      </c>
      <c r="J40" s="23">
        <f t="shared" si="11"/>
        <v>10</v>
      </c>
      <c r="K40" s="15">
        <f t="shared" si="11"/>
        <v>2917</v>
      </c>
      <c r="L40" s="19">
        <f t="shared" si="11"/>
        <v>199</v>
      </c>
      <c r="M40" s="23">
        <f t="shared" si="11"/>
        <v>2</v>
      </c>
      <c r="N40" s="15">
        <f t="shared" si="11"/>
        <v>236</v>
      </c>
      <c r="O40" s="19">
        <f t="shared" si="11"/>
        <v>25</v>
      </c>
      <c r="P40" s="23">
        <f t="shared" si="11"/>
        <v>10</v>
      </c>
      <c r="Q40" s="15">
        <f t="shared" si="11"/>
        <v>3112</v>
      </c>
      <c r="R40" s="19">
        <f t="shared" si="11"/>
        <v>453</v>
      </c>
    </row>
    <row r="41" spans="1:18" ht="12.75" customHeight="1" outlineLevel="1" thickBot="1">
      <c r="A41" s="42" t="s">
        <v>0</v>
      </c>
      <c r="B41" s="11">
        <f>G41+J41+M41+P41</f>
        <v>37</v>
      </c>
      <c r="C41" s="12">
        <v>97</v>
      </c>
      <c r="D41" s="13">
        <v>2.1</v>
      </c>
      <c r="E41" s="5">
        <v>7970</v>
      </c>
      <c r="F41" s="5">
        <f>I41+L41+O41+R41</f>
        <v>691</v>
      </c>
      <c r="G41" s="24">
        <v>15</v>
      </c>
      <c r="H41" s="5">
        <v>1705</v>
      </c>
      <c r="I41" s="14">
        <v>14</v>
      </c>
      <c r="J41" s="24">
        <v>10</v>
      </c>
      <c r="K41" s="5">
        <v>2917</v>
      </c>
      <c r="L41" s="14">
        <v>199</v>
      </c>
      <c r="M41" s="24">
        <v>2</v>
      </c>
      <c r="N41" s="5">
        <v>236</v>
      </c>
      <c r="O41" s="14">
        <v>25</v>
      </c>
      <c r="P41" s="24">
        <v>10</v>
      </c>
      <c r="Q41" s="5">
        <v>3112</v>
      </c>
      <c r="R41" s="14">
        <v>453</v>
      </c>
    </row>
    <row r="42" spans="1:18" s="22" customFormat="1" ht="18" customHeight="1" thickBot="1">
      <c r="A42" s="43" t="s">
        <v>57</v>
      </c>
      <c r="B42" s="6">
        <f>B12+B40+B18+B36+B26+B38+B3+B32+B20+B30</f>
        <v>3859</v>
      </c>
      <c r="C42" s="25">
        <v>92</v>
      </c>
      <c r="D42" s="26">
        <v>1.9</v>
      </c>
      <c r="E42" s="20">
        <f aca="true" t="shared" si="12" ref="E42:R42">E12+E40+E18+E36+E26+E38+E3+E32+E20+E30</f>
        <v>704423</v>
      </c>
      <c r="F42" s="20">
        <f t="shared" si="12"/>
        <v>39066</v>
      </c>
      <c r="G42" s="32">
        <f t="shared" si="12"/>
        <v>1817</v>
      </c>
      <c r="H42" s="20">
        <f t="shared" si="12"/>
        <v>319820</v>
      </c>
      <c r="I42" s="7">
        <f t="shared" si="12"/>
        <v>6420</v>
      </c>
      <c r="J42" s="32">
        <f t="shared" si="12"/>
        <v>1127</v>
      </c>
      <c r="K42" s="20">
        <f t="shared" si="12"/>
        <v>219958</v>
      </c>
      <c r="L42" s="7">
        <f t="shared" si="12"/>
        <v>12746</v>
      </c>
      <c r="M42" s="32">
        <f t="shared" si="12"/>
        <v>534</v>
      </c>
      <c r="N42" s="20">
        <f t="shared" si="12"/>
        <v>98765</v>
      </c>
      <c r="O42" s="7">
        <f t="shared" si="12"/>
        <v>9704</v>
      </c>
      <c r="P42" s="32">
        <f t="shared" si="12"/>
        <v>381</v>
      </c>
      <c r="Q42" s="20">
        <f t="shared" si="12"/>
        <v>65883</v>
      </c>
      <c r="R42" s="7">
        <f t="shared" si="12"/>
        <v>10196</v>
      </c>
    </row>
    <row r="43" spans="9:18" ht="12.75">
      <c r="I43" s="27"/>
      <c r="L43" s="27"/>
      <c r="O43" s="27"/>
      <c r="R43" s="27"/>
    </row>
  </sheetData>
  <mergeCells count="10">
    <mergeCell ref="P1:R1"/>
    <mergeCell ref="A1:A2"/>
    <mergeCell ref="B1:B2"/>
    <mergeCell ref="C1:C2"/>
    <mergeCell ref="D1:D2"/>
    <mergeCell ref="E1:E2"/>
    <mergeCell ref="F1:F2"/>
    <mergeCell ref="G1:I1"/>
    <mergeCell ref="J1:L1"/>
    <mergeCell ref="M1:O1"/>
  </mergeCells>
  <printOptions gridLines="1" horizontalCentered="1" verticalCentered="1"/>
  <pageMargins left="0.25" right="0.25" top="0.85" bottom="0.42" header="0.5118110236220472" footer="0.1968503937007874"/>
  <pageSetup horizontalDpi="600" verticalDpi="600" orientation="landscape" paperSize="9" scale="80" r:id="rId1"/>
  <headerFooter alignWithMargins="0">
    <oddFooter>&amp;L&amp;"MAC C Times,Regular"Tabela 1&amp;R&amp;"MAC C Times,Regular"&amp;P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K47"/>
  <sheetViews>
    <sheetView workbookViewId="0" topLeftCell="A1">
      <selection activeCell="A1" sqref="A1:A3"/>
    </sheetView>
  </sheetViews>
  <sheetFormatPr defaultColWidth="9.140625" defaultRowHeight="12.75" outlineLevelRow="1"/>
  <cols>
    <col min="1" max="1" width="19.00390625" style="31" bestFit="1" customWidth="1"/>
    <col min="2" max="2" width="13.28125" style="30" customWidth="1"/>
    <col min="3" max="3" width="9.7109375" style="30" bestFit="1" customWidth="1"/>
    <col min="4" max="4" width="13.28125" style="30" customWidth="1"/>
    <col min="5" max="5" width="9.28125" style="30" bestFit="1" customWidth="1"/>
    <col min="6" max="6" width="13.28125" style="30" customWidth="1"/>
    <col min="7" max="7" width="9.28125" style="30" bestFit="1" customWidth="1"/>
    <col min="8" max="8" width="13.28125" style="30" customWidth="1"/>
    <col min="9" max="9" width="9.28125" style="30" bestFit="1" customWidth="1"/>
    <col min="10" max="10" width="13.28125" style="30" customWidth="1"/>
    <col min="11" max="11" width="9.28125" style="30" bestFit="1" customWidth="1"/>
    <col min="12" max="16384" width="8.8515625" style="30" customWidth="1"/>
  </cols>
  <sheetData>
    <row r="1" spans="1:11" s="28" customFormat="1" ht="12.75">
      <c r="A1" s="167" t="s">
        <v>24</v>
      </c>
      <c r="B1" s="170" t="s">
        <v>60</v>
      </c>
      <c r="C1" s="164" t="s">
        <v>81</v>
      </c>
      <c r="D1" s="163" t="s">
        <v>41</v>
      </c>
      <c r="E1" s="164"/>
      <c r="F1" s="163" t="s">
        <v>43</v>
      </c>
      <c r="G1" s="164"/>
      <c r="H1" s="163" t="s">
        <v>44</v>
      </c>
      <c r="I1" s="164"/>
      <c r="J1" s="163" t="s">
        <v>45</v>
      </c>
      <c r="K1" s="164"/>
    </row>
    <row r="2" spans="1:11" s="28" customFormat="1" ht="13.5" thickBot="1">
      <c r="A2" s="168"/>
      <c r="B2" s="171"/>
      <c r="C2" s="165"/>
      <c r="D2" s="161">
        <f>Proceneti!I42/Proceneti!G42</f>
        <v>3.5332966428178314</v>
      </c>
      <c r="E2" s="162"/>
      <c r="F2" s="161">
        <f>Proceneti!L42/Proceneti!J42</f>
        <v>11.309671694764862</v>
      </c>
      <c r="G2" s="162"/>
      <c r="H2" s="161">
        <f>Proceneti!O42/Proceneti!M42</f>
        <v>18.172284644194757</v>
      </c>
      <c r="I2" s="162"/>
      <c r="J2" s="161">
        <f>Proceneti!R42/Proceneti!P42</f>
        <v>26.761154855643046</v>
      </c>
      <c r="K2" s="162"/>
    </row>
    <row r="3" spans="1:11" s="29" customFormat="1" ht="51.75" thickBot="1">
      <c r="A3" s="169"/>
      <c r="B3" s="172"/>
      <c r="C3" s="166"/>
      <c r="D3" s="36" t="s">
        <v>59</v>
      </c>
      <c r="E3" s="37" t="s">
        <v>49</v>
      </c>
      <c r="F3" s="36" t="s">
        <v>59</v>
      </c>
      <c r="G3" s="37" t="s">
        <v>49</v>
      </c>
      <c r="H3" s="36" t="s">
        <v>59</v>
      </c>
      <c r="I3" s="37" t="s">
        <v>49</v>
      </c>
      <c r="J3" s="36" t="s">
        <v>59</v>
      </c>
      <c r="K3" s="37" t="s">
        <v>49</v>
      </c>
    </row>
    <row r="4" spans="1:11" s="21" customFormat="1" ht="12.75" customHeight="1">
      <c r="A4" s="41" t="s">
        <v>22</v>
      </c>
      <c r="B4" s="16">
        <f>SUM(B5:B5)</f>
        <v>16</v>
      </c>
      <c r="C4" s="19">
        <f>SUM(C5:C5)</f>
        <v>149.6467130224179</v>
      </c>
      <c r="D4" s="23">
        <f aca="true" t="shared" si="0" ref="D4:K4">SUM(D5:D5)</f>
        <v>8</v>
      </c>
      <c r="E4" s="15">
        <f t="shared" si="0"/>
        <v>28.26637314254265</v>
      </c>
      <c r="F4" s="23">
        <f t="shared" si="0"/>
        <v>6</v>
      </c>
      <c r="G4" s="15">
        <f t="shared" si="0"/>
        <v>67.85803016858918</v>
      </c>
      <c r="H4" s="23"/>
      <c r="I4" s="15"/>
      <c r="J4" s="23">
        <f t="shared" si="0"/>
        <v>2</v>
      </c>
      <c r="K4" s="19">
        <f t="shared" si="0"/>
        <v>53.52230971128609</v>
      </c>
    </row>
    <row r="5" spans="1:11" s="4" customFormat="1" ht="12.75" customHeight="1" outlineLevel="1">
      <c r="A5" s="42" t="s">
        <v>79</v>
      </c>
      <c r="B5" s="11">
        <f>D5+F5+H5+J5</f>
        <v>16</v>
      </c>
      <c r="C5" s="80">
        <f>SUM(E5+G5+I5+K5)</f>
        <v>149.6467130224179</v>
      </c>
      <c r="D5" s="24">
        <v>8</v>
      </c>
      <c r="E5" s="81">
        <f>D5*$D$2</f>
        <v>28.26637314254265</v>
      </c>
      <c r="F5" s="24">
        <v>6</v>
      </c>
      <c r="G5" s="81">
        <f>F5*$F$2</f>
        <v>67.85803016858918</v>
      </c>
      <c r="H5" s="24"/>
      <c r="I5" s="81"/>
      <c r="J5" s="24">
        <v>2</v>
      </c>
      <c r="K5" s="81">
        <f>J5*$J$2</f>
        <v>53.52230971128609</v>
      </c>
    </row>
    <row r="6" spans="1:11" s="21" customFormat="1" ht="12.75" customHeight="1">
      <c r="A6" s="41" t="s">
        <v>5</v>
      </c>
      <c r="B6" s="16">
        <f aca="true" t="shared" si="1" ref="B6:K6">SUM(B7:B18)</f>
        <v>407</v>
      </c>
      <c r="C6" s="19">
        <f t="shared" si="1"/>
        <v>5368.46053319666</v>
      </c>
      <c r="D6" s="23">
        <f t="shared" si="1"/>
        <v>189</v>
      </c>
      <c r="E6" s="15">
        <f t="shared" si="1"/>
        <v>667.7930654925701</v>
      </c>
      <c r="F6" s="23">
        <f t="shared" si="1"/>
        <v>55</v>
      </c>
      <c r="G6" s="15">
        <f t="shared" si="1"/>
        <v>622.0319432120674</v>
      </c>
      <c r="H6" s="23">
        <f t="shared" si="1"/>
        <v>33</v>
      </c>
      <c r="I6" s="15">
        <f t="shared" si="1"/>
        <v>599.685393258427</v>
      </c>
      <c r="J6" s="23">
        <f t="shared" si="1"/>
        <v>130</v>
      </c>
      <c r="K6" s="19">
        <f t="shared" si="1"/>
        <v>3478.9501312335965</v>
      </c>
    </row>
    <row r="7" spans="1:11" s="84" customFormat="1" ht="12.75" customHeight="1" outlineLevel="1">
      <c r="A7" s="82" t="s">
        <v>13</v>
      </c>
      <c r="B7" s="34">
        <f aca="true" t="shared" si="2" ref="B7:C9">SUM(D7+F7+H7+J7)</f>
        <v>24</v>
      </c>
      <c r="C7" s="80">
        <f t="shared" si="2"/>
        <v>178.11562005099233</v>
      </c>
      <c r="D7" s="83">
        <v>12</v>
      </c>
      <c r="E7" s="81">
        <f>D7*$D$2</f>
        <v>42.39955971381398</v>
      </c>
      <c r="F7" s="83">
        <v>12</v>
      </c>
      <c r="G7" s="81">
        <f>F7*$F$2</f>
        <v>135.71606033717836</v>
      </c>
      <c r="H7" s="83"/>
      <c r="I7" s="81"/>
      <c r="J7" s="83"/>
      <c r="K7" s="81"/>
    </row>
    <row r="8" spans="1:11" s="84" customFormat="1" ht="12.75" customHeight="1" outlineLevel="1">
      <c r="A8" s="82" t="s">
        <v>15</v>
      </c>
      <c r="B8" s="34">
        <f t="shared" si="2"/>
        <v>16</v>
      </c>
      <c r="C8" s="80">
        <f t="shared" si="2"/>
        <v>178.8234220821559</v>
      </c>
      <c r="D8" s="83">
        <v>8</v>
      </c>
      <c r="E8" s="81">
        <f>D8*$D$2</f>
        <v>28.26637314254265</v>
      </c>
      <c r="F8" s="83">
        <v>3</v>
      </c>
      <c r="G8" s="81">
        <f>F8*$F$2</f>
        <v>33.92901508429459</v>
      </c>
      <c r="H8" s="83">
        <v>2</v>
      </c>
      <c r="I8" s="81">
        <f>H8*$H$2</f>
        <v>36.344569288389515</v>
      </c>
      <c r="J8" s="83">
        <v>3</v>
      </c>
      <c r="K8" s="81">
        <f>J8*$J$2</f>
        <v>80.28346456692914</v>
      </c>
    </row>
    <row r="9" spans="1:11" s="84" customFormat="1" ht="12.75" customHeight="1" outlineLevel="1">
      <c r="A9" s="82" t="s">
        <v>55</v>
      </c>
      <c r="B9" s="34">
        <f t="shared" si="2"/>
        <v>40</v>
      </c>
      <c r="C9" s="80">
        <f t="shared" si="2"/>
        <v>636.6459536339402</v>
      </c>
      <c r="D9" s="83">
        <v>5</v>
      </c>
      <c r="E9" s="81">
        <f>D9*$D$2</f>
        <v>17.66648321408916</v>
      </c>
      <c r="F9" s="83">
        <v>15</v>
      </c>
      <c r="G9" s="81">
        <f>F9*$F$2</f>
        <v>169.64507542147294</v>
      </c>
      <c r="H9" s="83">
        <v>10</v>
      </c>
      <c r="I9" s="81">
        <f>H9*$H$2</f>
        <v>181.72284644194758</v>
      </c>
      <c r="J9" s="83">
        <v>10</v>
      </c>
      <c r="K9" s="81">
        <f>J9*$J$2</f>
        <v>267.6115485564305</v>
      </c>
    </row>
    <row r="10" spans="1:11" s="86" customFormat="1" ht="12.75" customHeight="1" outlineLevel="1">
      <c r="A10" s="44" t="s">
        <v>78</v>
      </c>
      <c r="B10" s="38">
        <f aca="true" t="shared" si="3" ref="B10:B18">D10+F10+H10+J10</f>
        <v>21</v>
      </c>
      <c r="C10" s="80">
        <f aca="true" t="shared" si="4" ref="C10:C20">SUM(E10+G10+I10+K10)</f>
        <v>561.9842519685039</v>
      </c>
      <c r="D10" s="85"/>
      <c r="E10" s="81"/>
      <c r="F10" s="85"/>
      <c r="G10" s="81"/>
      <c r="H10" s="85"/>
      <c r="I10" s="81"/>
      <c r="J10" s="85">
        <v>21</v>
      </c>
      <c r="K10" s="81">
        <f>J10*$J$2</f>
        <v>561.9842519685039</v>
      </c>
    </row>
    <row r="11" spans="1:11" s="86" customFormat="1" ht="12.75" customHeight="1" outlineLevel="1">
      <c r="A11" s="44" t="s">
        <v>77</v>
      </c>
      <c r="B11" s="38">
        <f t="shared" si="3"/>
        <v>6</v>
      </c>
      <c r="C11" s="80">
        <f t="shared" si="4"/>
        <v>44.52890501274808</v>
      </c>
      <c r="D11" s="85">
        <v>3</v>
      </c>
      <c r="E11" s="81">
        <f aca="true" t="shared" si="5" ref="E11:E20">D11*$D$2</f>
        <v>10.599889928453495</v>
      </c>
      <c r="F11" s="85">
        <v>3</v>
      </c>
      <c r="G11" s="81">
        <f aca="true" t="shared" si="6" ref="G11:G20">F11*$F$2</f>
        <v>33.92901508429459</v>
      </c>
      <c r="H11" s="85"/>
      <c r="I11" s="81"/>
      <c r="J11" s="85"/>
      <c r="K11" s="81"/>
    </row>
    <row r="12" spans="1:11" s="86" customFormat="1" ht="12.75" customHeight="1" outlineLevel="1">
      <c r="A12" s="44" t="s">
        <v>75</v>
      </c>
      <c r="B12" s="38">
        <f t="shared" si="3"/>
        <v>66</v>
      </c>
      <c r="C12" s="80">
        <f t="shared" si="4"/>
        <v>539.643713508003</v>
      </c>
      <c r="D12" s="85">
        <v>48</v>
      </c>
      <c r="E12" s="81">
        <f t="shared" si="5"/>
        <v>169.59823885525591</v>
      </c>
      <c r="F12" s="85"/>
      <c r="G12" s="81"/>
      <c r="H12" s="85">
        <v>13</v>
      </c>
      <c r="I12" s="81">
        <f>H12*$H$2</f>
        <v>236.23970037453185</v>
      </c>
      <c r="J12" s="85">
        <v>5</v>
      </c>
      <c r="K12" s="81">
        <f aca="true" t="shared" si="7" ref="K12:K20">J12*$J$2</f>
        <v>133.80577427821524</v>
      </c>
    </row>
    <row r="13" spans="1:11" s="86" customFormat="1" ht="12.75" customHeight="1" outlineLevel="1">
      <c r="A13" s="44" t="s">
        <v>74</v>
      </c>
      <c r="B13" s="38">
        <f t="shared" si="3"/>
        <v>15</v>
      </c>
      <c r="C13" s="80">
        <f t="shared" si="4"/>
        <v>401.4173228346457</v>
      </c>
      <c r="D13" s="85"/>
      <c r="E13" s="81"/>
      <c r="F13" s="85"/>
      <c r="G13" s="81"/>
      <c r="H13" s="85"/>
      <c r="I13" s="81"/>
      <c r="J13" s="85">
        <v>15</v>
      </c>
      <c r="K13" s="81">
        <f t="shared" si="7"/>
        <v>401.4173228346457</v>
      </c>
    </row>
    <row r="14" spans="1:11" s="86" customFormat="1" ht="12.75" customHeight="1" outlineLevel="1">
      <c r="A14" s="44" t="s">
        <v>73</v>
      </c>
      <c r="B14" s="38">
        <f t="shared" si="3"/>
        <v>34</v>
      </c>
      <c r="C14" s="80">
        <f t="shared" si="4"/>
        <v>800.7038539201833</v>
      </c>
      <c r="D14" s="85">
        <v>3</v>
      </c>
      <c r="E14" s="81">
        <f t="shared" si="5"/>
        <v>10.599889928453495</v>
      </c>
      <c r="F14" s="85">
        <v>2</v>
      </c>
      <c r="G14" s="81">
        <f t="shared" si="6"/>
        <v>22.619343389529725</v>
      </c>
      <c r="H14" s="85">
        <v>1</v>
      </c>
      <c r="I14" s="81">
        <f>H14*$H$2</f>
        <v>18.172284644194757</v>
      </c>
      <c r="J14" s="85">
        <v>28</v>
      </c>
      <c r="K14" s="81">
        <f t="shared" si="7"/>
        <v>749.3123359580053</v>
      </c>
    </row>
    <row r="15" spans="1:11" s="86" customFormat="1" ht="12.75" customHeight="1" outlineLevel="1">
      <c r="A15" s="44" t="s">
        <v>72</v>
      </c>
      <c r="B15" s="38">
        <f t="shared" si="3"/>
        <v>32</v>
      </c>
      <c r="C15" s="80">
        <f t="shared" si="4"/>
        <v>856.3569553805775</v>
      </c>
      <c r="D15" s="85"/>
      <c r="E15" s="81"/>
      <c r="F15" s="85"/>
      <c r="G15" s="81"/>
      <c r="H15" s="85"/>
      <c r="I15" s="81"/>
      <c r="J15" s="85">
        <v>32</v>
      </c>
      <c r="K15" s="81">
        <f t="shared" si="7"/>
        <v>856.3569553805775</v>
      </c>
    </row>
    <row r="16" spans="1:11" s="86" customFormat="1" ht="12.75" customHeight="1" outlineLevel="1">
      <c r="A16" s="44" t="s">
        <v>4</v>
      </c>
      <c r="B16" s="38">
        <f t="shared" si="3"/>
        <v>16</v>
      </c>
      <c r="C16" s="80">
        <f t="shared" si="4"/>
        <v>337.15341988839435</v>
      </c>
      <c r="D16" s="85"/>
      <c r="E16" s="81"/>
      <c r="F16" s="85">
        <v>2</v>
      </c>
      <c r="G16" s="81">
        <f t="shared" si="6"/>
        <v>22.619343389529725</v>
      </c>
      <c r="H16" s="85">
        <v>7</v>
      </c>
      <c r="I16" s="81">
        <f>H16*$H$2</f>
        <v>127.2059925093633</v>
      </c>
      <c r="J16" s="85">
        <v>7</v>
      </c>
      <c r="K16" s="81">
        <f t="shared" si="7"/>
        <v>187.32808398950132</v>
      </c>
    </row>
    <row r="17" spans="1:11" s="86" customFormat="1" ht="12.75" customHeight="1" outlineLevel="1">
      <c r="A17" s="44" t="s">
        <v>5</v>
      </c>
      <c r="B17" s="38">
        <f t="shared" si="3"/>
        <v>12</v>
      </c>
      <c r="C17" s="80">
        <f t="shared" si="4"/>
        <v>197.5219929806911</v>
      </c>
      <c r="D17" s="85"/>
      <c r="E17" s="81"/>
      <c r="F17" s="85">
        <v>8</v>
      </c>
      <c r="G17" s="81">
        <f t="shared" si="6"/>
        <v>90.4773735581189</v>
      </c>
      <c r="H17" s="85"/>
      <c r="I17" s="81"/>
      <c r="J17" s="85">
        <v>4</v>
      </c>
      <c r="K17" s="81">
        <f t="shared" si="7"/>
        <v>107.04461942257218</v>
      </c>
    </row>
    <row r="18" spans="1:11" s="86" customFormat="1" ht="12.75" customHeight="1" outlineLevel="1">
      <c r="A18" s="44" t="s">
        <v>71</v>
      </c>
      <c r="B18" s="38">
        <f t="shared" si="3"/>
        <v>125</v>
      </c>
      <c r="C18" s="80">
        <f t="shared" si="4"/>
        <v>635.5651219358253</v>
      </c>
      <c r="D18" s="85">
        <v>110</v>
      </c>
      <c r="E18" s="81">
        <f t="shared" si="5"/>
        <v>388.66263070996143</v>
      </c>
      <c r="F18" s="85">
        <v>10</v>
      </c>
      <c r="G18" s="81">
        <f t="shared" si="6"/>
        <v>113.09671694764862</v>
      </c>
      <c r="H18" s="85"/>
      <c r="I18" s="81"/>
      <c r="J18" s="85">
        <v>5</v>
      </c>
      <c r="K18" s="81">
        <f t="shared" si="7"/>
        <v>133.80577427821524</v>
      </c>
    </row>
    <row r="19" spans="1:11" s="21" customFormat="1" ht="12.75" customHeight="1">
      <c r="A19" s="41" t="s">
        <v>27</v>
      </c>
      <c r="B19" s="16">
        <f aca="true" t="shared" si="8" ref="B19:K19">SUM(B20:B20)</f>
        <v>57</v>
      </c>
      <c r="C19" s="15">
        <f t="shared" si="8"/>
        <v>278.95912527405494</v>
      </c>
      <c r="D19" s="23">
        <f t="shared" si="8"/>
        <v>51</v>
      </c>
      <c r="E19" s="19">
        <f t="shared" si="8"/>
        <v>180.1981287837094</v>
      </c>
      <c r="F19" s="23">
        <f t="shared" si="8"/>
        <v>4</v>
      </c>
      <c r="G19" s="19">
        <f t="shared" si="8"/>
        <v>45.23868677905945</v>
      </c>
      <c r="H19" s="23">
        <f t="shared" si="8"/>
        <v>0</v>
      </c>
      <c r="I19" s="19">
        <f t="shared" si="8"/>
        <v>0</v>
      </c>
      <c r="J19" s="23">
        <f t="shared" si="8"/>
        <v>2</v>
      </c>
      <c r="K19" s="19">
        <f t="shared" si="8"/>
        <v>53.52230971128609</v>
      </c>
    </row>
    <row r="20" spans="1:11" s="4" customFormat="1" ht="12.75" customHeight="1" outlineLevel="1">
      <c r="A20" s="42" t="s">
        <v>27</v>
      </c>
      <c r="B20" s="11">
        <f>D20+F20+H20+J20</f>
        <v>57</v>
      </c>
      <c r="C20" s="80">
        <f t="shared" si="4"/>
        <v>278.95912527405494</v>
      </c>
      <c r="D20" s="24">
        <v>51</v>
      </c>
      <c r="E20" s="81">
        <f t="shared" si="5"/>
        <v>180.1981287837094</v>
      </c>
      <c r="F20" s="24">
        <v>4</v>
      </c>
      <c r="G20" s="81">
        <f t="shared" si="6"/>
        <v>45.23868677905945</v>
      </c>
      <c r="H20" s="24"/>
      <c r="I20" s="81"/>
      <c r="J20" s="24">
        <v>2</v>
      </c>
      <c r="K20" s="81">
        <f t="shared" si="7"/>
        <v>53.52230971128609</v>
      </c>
    </row>
    <row r="21" spans="1:11" s="21" customFormat="1" ht="12.75" customHeight="1">
      <c r="A21" s="41" t="s">
        <v>58</v>
      </c>
      <c r="B21" s="16">
        <f aca="true" t="shared" si="9" ref="B21:K21">SUM(B22:B23)</f>
        <v>221</v>
      </c>
      <c r="C21" s="19">
        <f t="shared" si="9"/>
        <v>2758.052433950142</v>
      </c>
      <c r="D21" s="23">
        <f t="shared" si="9"/>
        <v>76</v>
      </c>
      <c r="E21" s="15">
        <f t="shared" si="9"/>
        <v>268.5305448541552</v>
      </c>
      <c r="F21" s="23">
        <f t="shared" si="9"/>
        <v>65</v>
      </c>
      <c r="G21" s="15">
        <f t="shared" si="9"/>
        <v>735.128660159716</v>
      </c>
      <c r="H21" s="23">
        <f t="shared" si="9"/>
        <v>45</v>
      </c>
      <c r="I21" s="15">
        <f t="shared" si="9"/>
        <v>817.7528089887642</v>
      </c>
      <c r="J21" s="23">
        <f t="shared" si="9"/>
        <v>35</v>
      </c>
      <c r="K21" s="19">
        <f t="shared" si="9"/>
        <v>936.6404199475066</v>
      </c>
    </row>
    <row r="22" spans="1:11" s="4" customFormat="1" ht="12.75" customHeight="1" outlineLevel="1">
      <c r="A22" s="42" t="s">
        <v>68</v>
      </c>
      <c r="B22" s="11">
        <f>D22+F22+H22+J22</f>
        <v>81</v>
      </c>
      <c r="C22" s="80">
        <f>SUM(E22+G22+I22+K22)</f>
        <v>1354.5889544301685</v>
      </c>
      <c r="D22" s="24">
        <v>1</v>
      </c>
      <c r="E22" s="81">
        <f>D22*$D$2</f>
        <v>3.5332966428178314</v>
      </c>
      <c r="F22" s="24">
        <v>40</v>
      </c>
      <c r="G22" s="81">
        <f>F22*$F$2</f>
        <v>452.38686779059447</v>
      </c>
      <c r="H22" s="24">
        <v>20</v>
      </c>
      <c r="I22" s="81">
        <f>H22*$H$2</f>
        <v>363.44569288389516</v>
      </c>
      <c r="J22" s="24">
        <v>20</v>
      </c>
      <c r="K22" s="81">
        <f>J22*$J$2</f>
        <v>535.223097112861</v>
      </c>
    </row>
    <row r="23" spans="1:11" s="4" customFormat="1" ht="12.75" customHeight="1" outlineLevel="1">
      <c r="A23" s="42" t="s">
        <v>66</v>
      </c>
      <c r="B23" s="34">
        <f>SUM(D23+F23+H23+J23)</f>
        <v>140</v>
      </c>
      <c r="C23" s="80">
        <f>SUM(E23+G23+I23+K23)</f>
        <v>1403.4634795199736</v>
      </c>
      <c r="D23" s="83">
        <v>75</v>
      </c>
      <c r="E23" s="81">
        <f>D23*$D$2</f>
        <v>264.99724821133736</v>
      </c>
      <c r="F23" s="83">
        <v>25</v>
      </c>
      <c r="G23" s="81">
        <f>F23*$F$2</f>
        <v>282.7417923691216</v>
      </c>
      <c r="H23" s="83">
        <v>25</v>
      </c>
      <c r="I23" s="81">
        <f>H23*$H$2</f>
        <v>454.30711610486895</v>
      </c>
      <c r="J23" s="83">
        <v>15</v>
      </c>
      <c r="K23" s="81">
        <f>J23*$J$2</f>
        <v>401.4173228346457</v>
      </c>
    </row>
    <row r="24" spans="1:11" s="21" customFormat="1" ht="12.75" customHeight="1">
      <c r="A24" s="41" t="s">
        <v>21</v>
      </c>
      <c r="B24" s="16">
        <f>SUM(B25)</f>
        <v>307</v>
      </c>
      <c r="C24" s="19">
        <f>SUM(C25)</f>
        <v>3284.2584863064094</v>
      </c>
      <c r="D24" s="23">
        <f aca="true" t="shared" si="10" ref="D24:K24">SUM(D25)</f>
        <v>142</v>
      </c>
      <c r="E24" s="15">
        <f t="shared" si="10"/>
        <v>501.7281232801321</v>
      </c>
      <c r="F24" s="23">
        <f t="shared" si="10"/>
        <v>64</v>
      </c>
      <c r="G24" s="15">
        <f t="shared" si="10"/>
        <v>723.8189884649512</v>
      </c>
      <c r="H24" s="23">
        <f t="shared" si="10"/>
        <v>75</v>
      </c>
      <c r="I24" s="15">
        <f t="shared" si="10"/>
        <v>1362.9213483146068</v>
      </c>
      <c r="J24" s="23">
        <f t="shared" si="10"/>
        <v>26</v>
      </c>
      <c r="K24" s="19">
        <f t="shared" si="10"/>
        <v>695.7900262467192</v>
      </c>
    </row>
    <row r="25" spans="1:11" s="4" customFormat="1" ht="12.75" customHeight="1" outlineLevel="1">
      <c r="A25" s="42" t="s">
        <v>56</v>
      </c>
      <c r="B25" s="34">
        <f>SUM(D25+F25+H25+J25)</f>
        <v>307</v>
      </c>
      <c r="C25" s="80">
        <f>SUM(E25+G25+I25+K25)</f>
        <v>3284.2584863064094</v>
      </c>
      <c r="D25" s="83">
        <v>142</v>
      </c>
      <c r="E25" s="81">
        <f>D25*$D$2</f>
        <v>501.7281232801321</v>
      </c>
      <c r="F25" s="83">
        <v>64</v>
      </c>
      <c r="G25" s="81">
        <f>F25*$F$2</f>
        <v>723.8189884649512</v>
      </c>
      <c r="H25" s="83">
        <v>75</v>
      </c>
      <c r="I25" s="81">
        <f>H25*$H$2</f>
        <v>1362.9213483146068</v>
      </c>
      <c r="J25" s="83">
        <v>26</v>
      </c>
      <c r="K25" s="81">
        <f>J25*$J$2</f>
        <v>695.7900262467192</v>
      </c>
    </row>
    <row r="26" spans="1:11" s="21" customFormat="1" ht="12.75" customHeight="1">
      <c r="A26" s="41" t="s">
        <v>80</v>
      </c>
      <c r="B26" s="16">
        <f aca="true" t="shared" si="11" ref="B26:I26">SUM(B27:B28)</f>
        <v>8</v>
      </c>
      <c r="C26" s="19">
        <f t="shared" si="11"/>
        <v>57.54434914529651</v>
      </c>
      <c r="D26" s="23">
        <f t="shared" si="11"/>
        <v>6</v>
      </c>
      <c r="E26" s="15">
        <f t="shared" si="11"/>
        <v>21.19977985690699</v>
      </c>
      <c r="F26" s="23"/>
      <c r="G26" s="15"/>
      <c r="H26" s="23">
        <f t="shared" si="11"/>
        <v>2</v>
      </c>
      <c r="I26" s="15">
        <f t="shared" si="11"/>
        <v>36.344569288389515</v>
      </c>
      <c r="J26" s="23"/>
      <c r="K26" s="19"/>
    </row>
    <row r="27" spans="1:11" s="4" customFormat="1" ht="12.75" customHeight="1" outlineLevel="1">
      <c r="A27" s="42" t="s">
        <v>62</v>
      </c>
      <c r="B27" s="11">
        <f>D27+F27+H27+J27</f>
        <v>5</v>
      </c>
      <c r="C27" s="80">
        <f>SUM(E27+G27+I27+K27)</f>
        <v>32.305471215466085</v>
      </c>
      <c r="D27" s="24">
        <v>4</v>
      </c>
      <c r="E27" s="81">
        <f>D27*$D$2</f>
        <v>14.133186571271326</v>
      </c>
      <c r="F27" s="24"/>
      <c r="G27" s="81"/>
      <c r="H27" s="24">
        <v>1</v>
      </c>
      <c r="I27" s="81">
        <f>H27*$H$2</f>
        <v>18.172284644194757</v>
      </c>
      <c r="J27" s="24"/>
      <c r="K27" s="81"/>
    </row>
    <row r="28" spans="1:11" s="4" customFormat="1" ht="12.75" customHeight="1" outlineLevel="1">
      <c r="A28" s="42" t="s">
        <v>61</v>
      </c>
      <c r="B28" s="11">
        <f>D28+F28+H28+J28</f>
        <v>3</v>
      </c>
      <c r="C28" s="80">
        <f>SUM(E28+G28+I28+K28)</f>
        <v>25.23887792983042</v>
      </c>
      <c r="D28" s="24">
        <v>2</v>
      </c>
      <c r="E28" s="81">
        <f>D28*$D$2</f>
        <v>7.066593285635663</v>
      </c>
      <c r="F28" s="24"/>
      <c r="G28" s="81"/>
      <c r="H28" s="24">
        <v>1</v>
      </c>
      <c r="I28" s="81">
        <f>H28*$H$2</f>
        <v>18.172284644194757</v>
      </c>
      <c r="J28" s="24"/>
      <c r="K28" s="81"/>
    </row>
    <row r="29" spans="1:11" s="21" customFormat="1" ht="12.75" customHeight="1">
      <c r="A29" s="41" t="s">
        <v>9</v>
      </c>
      <c r="B29" s="16">
        <f aca="true" t="shared" si="12" ref="B29:G29">SUM(B30:B35)</f>
        <v>20</v>
      </c>
      <c r="C29" s="19">
        <f t="shared" si="12"/>
        <v>101.77143306414476</v>
      </c>
      <c r="D29" s="23">
        <f t="shared" si="12"/>
        <v>16</v>
      </c>
      <c r="E29" s="15">
        <f t="shared" si="12"/>
        <v>56.5327462850853</v>
      </c>
      <c r="F29" s="23">
        <f t="shared" si="12"/>
        <v>4</v>
      </c>
      <c r="G29" s="15">
        <f t="shared" si="12"/>
        <v>45.23868677905945</v>
      </c>
      <c r="H29" s="23"/>
      <c r="I29" s="15"/>
      <c r="J29" s="23"/>
      <c r="K29" s="19"/>
    </row>
    <row r="30" spans="1:11" s="4" customFormat="1" ht="12.75" customHeight="1" outlineLevel="1">
      <c r="A30" s="42" t="s">
        <v>142</v>
      </c>
      <c r="B30" s="11">
        <f aca="true" t="shared" si="13" ref="B30:B35">D30+F30+H30+J30</f>
        <v>2</v>
      </c>
      <c r="C30" s="80">
        <f aca="true" t="shared" si="14" ref="C30:C35">SUM(E30+G30+I30+K30)</f>
        <v>7.066593285635663</v>
      </c>
      <c r="D30" s="24">
        <v>2</v>
      </c>
      <c r="E30" s="81">
        <f aca="true" t="shared" si="15" ref="E30:E35">D30*$D$2</f>
        <v>7.066593285635663</v>
      </c>
      <c r="F30" s="24"/>
      <c r="G30" s="81"/>
      <c r="H30" s="24"/>
      <c r="I30" s="81"/>
      <c r="J30" s="24"/>
      <c r="K30" s="81"/>
    </row>
    <row r="31" spans="1:11" s="4" customFormat="1" ht="12.75" customHeight="1" outlineLevel="1">
      <c r="A31" s="42" t="s">
        <v>143</v>
      </c>
      <c r="B31" s="11">
        <f t="shared" si="13"/>
        <v>2</v>
      </c>
      <c r="C31" s="80">
        <f t="shared" si="14"/>
        <v>14.842968337582693</v>
      </c>
      <c r="D31" s="24">
        <v>1</v>
      </c>
      <c r="E31" s="81">
        <f t="shared" si="15"/>
        <v>3.5332966428178314</v>
      </c>
      <c r="F31" s="24">
        <v>1</v>
      </c>
      <c r="G31" s="81">
        <f>F31*$F$2</f>
        <v>11.309671694764862</v>
      </c>
      <c r="H31" s="24"/>
      <c r="I31" s="81"/>
      <c r="J31" s="24"/>
      <c r="K31" s="81"/>
    </row>
    <row r="32" spans="1:11" s="4" customFormat="1" ht="12.75" customHeight="1" outlineLevel="1">
      <c r="A32" s="42" t="s">
        <v>144</v>
      </c>
      <c r="B32" s="11">
        <f t="shared" si="13"/>
        <v>2</v>
      </c>
      <c r="C32" s="80">
        <f t="shared" si="14"/>
        <v>7.066593285635663</v>
      </c>
      <c r="D32" s="24">
        <v>2</v>
      </c>
      <c r="E32" s="81">
        <f t="shared" si="15"/>
        <v>7.066593285635663</v>
      </c>
      <c r="F32" s="24"/>
      <c r="G32" s="81"/>
      <c r="H32" s="24"/>
      <c r="I32" s="81"/>
      <c r="J32" s="24"/>
      <c r="K32" s="81"/>
    </row>
    <row r="33" spans="1:11" s="4" customFormat="1" ht="12.75" customHeight="1" outlineLevel="1">
      <c r="A33" s="42" t="s">
        <v>145</v>
      </c>
      <c r="B33" s="11">
        <f t="shared" si="13"/>
        <v>2</v>
      </c>
      <c r="C33" s="80">
        <f t="shared" si="14"/>
        <v>14.842968337582693</v>
      </c>
      <c r="D33" s="24">
        <v>1</v>
      </c>
      <c r="E33" s="81">
        <f t="shared" si="15"/>
        <v>3.5332966428178314</v>
      </c>
      <c r="F33" s="24">
        <v>1</v>
      </c>
      <c r="G33" s="81">
        <f>F33*$F$2</f>
        <v>11.309671694764862</v>
      </c>
      <c r="H33" s="24"/>
      <c r="I33" s="81"/>
      <c r="J33" s="24"/>
      <c r="K33" s="81"/>
    </row>
    <row r="34" spans="1:11" s="4" customFormat="1" ht="12.75" customHeight="1" outlineLevel="1">
      <c r="A34" s="42" t="s">
        <v>146</v>
      </c>
      <c r="B34" s="11">
        <f t="shared" si="13"/>
        <v>10</v>
      </c>
      <c r="C34" s="80">
        <f t="shared" si="14"/>
        <v>50.88571653207238</v>
      </c>
      <c r="D34" s="24">
        <v>8</v>
      </c>
      <c r="E34" s="81">
        <f t="shared" si="15"/>
        <v>28.26637314254265</v>
      </c>
      <c r="F34" s="24">
        <v>2</v>
      </c>
      <c r="G34" s="81">
        <f>F34*$F$2</f>
        <v>22.619343389529725</v>
      </c>
      <c r="H34" s="24"/>
      <c r="I34" s="81"/>
      <c r="J34" s="24"/>
      <c r="K34" s="81"/>
    </row>
    <row r="35" spans="1:11" s="4" customFormat="1" ht="12.75" customHeight="1" outlineLevel="1">
      <c r="A35" s="42" t="s">
        <v>147</v>
      </c>
      <c r="B35" s="11">
        <f t="shared" si="13"/>
        <v>2</v>
      </c>
      <c r="C35" s="80">
        <f t="shared" si="14"/>
        <v>7.066593285635663</v>
      </c>
      <c r="D35" s="24">
        <v>2</v>
      </c>
      <c r="E35" s="81">
        <f t="shared" si="15"/>
        <v>7.066593285635663</v>
      </c>
      <c r="F35" s="24"/>
      <c r="G35" s="81"/>
      <c r="H35" s="24"/>
      <c r="I35" s="81"/>
      <c r="J35" s="24"/>
      <c r="K35" s="81"/>
    </row>
    <row r="36" spans="1:11" s="21" customFormat="1" ht="12.75" customHeight="1">
      <c r="A36" s="41" t="s">
        <v>33</v>
      </c>
      <c r="B36" s="16">
        <f>SUM(B37:B38)</f>
        <v>132</v>
      </c>
      <c r="C36" s="19">
        <f>SUM(C37:C38)</f>
        <v>981.0771610745313</v>
      </c>
      <c r="D36" s="23">
        <f aca="true" t="shared" si="16" ref="D36:K36">SUM(D37:D38)</f>
        <v>87</v>
      </c>
      <c r="E36" s="15">
        <f t="shared" si="16"/>
        <v>307.39680792515134</v>
      </c>
      <c r="F36" s="23">
        <f t="shared" si="16"/>
        <v>26</v>
      </c>
      <c r="G36" s="15">
        <f t="shared" si="16"/>
        <v>294.05146406388644</v>
      </c>
      <c r="H36" s="23">
        <f t="shared" si="16"/>
        <v>15</v>
      </c>
      <c r="I36" s="15">
        <f t="shared" si="16"/>
        <v>272.5842696629214</v>
      </c>
      <c r="J36" s="23">
        <f t="shared" si="16"/>
        <v>4</v>
      </c>
      <c r="K36" s="19">
        <f t="shared" si="16"/>
        <v>107.04461942257218</v>
      </c>
    </row>
    <row r="37" spans="1:11" s="4" customFormat="1" ht="12.75" customHeight="1" outlineLevel="1">
      <c r="A37" s="82" t="s">
        <v>70</v>
      </c>
      <c r="B37" s="34">
        <f>SUM(D37+F37+H37+J37)</f>
        <v>129</v>
      </c>
      <c r="C37" s="80">
        <f>SUM(E37+G37+I37+K37)</f>
        <v>940.2855330408069</v>
      </c>
      <c r="D37" s="83">
        <v>87</v>
      </c>
      <c r="E37" s="81">
        <f>D37*$D$2</f>
        <v>307.39680792515134</v>
      </c>
      <c r="F37" s="83">
        <v>24</v>
      </c>
      <c r="G37" s="81">
        <f>F37*$F$2</f>
        <v>271.4321206743567</v>
      </c>
      <c r="H37" s="83">
        <v>14</v>
      </c>
      <c r="I37" s="81">
        <f>H37*$H$2</f>
        <v>254.4119850187266</v>
      </c>
      <c r="J37" s="83">
        <v>4</v>
      </c>
      <c r="K37" s="81">
        <f>J37*$J$2</f>
        <v>107.04461942257218</v>
      </c>
    </row>
    <row r="38" spans="1:11" s="4" customFormat="1" ht="12.75" customHeight="1" outlineLevel="1">
      <c r="A38" s="42" t="s">
        <v>17</v>
      </c>
      <c r="B38" s="34">
        <f>SUM(D38+F38+H38+J38)</f>
        <v>3</v>
      </c>
      <c r="C38" s="80">
        <f>SUM(E38+G38+I38+K38)</f>
        <v>40.79162803372448</v>
      </c>
      <c r="D38" s="83"/>
      <c r="E38" s="81"/>
      <c r="F38" s="83">
        <v>2</v>
      </c>
      <c r="G38" s="81">
        <f>F38*$F$2</f>
        <v>22.619343389529725</v>
      </c>
      <c r="H38" s="83">
        <v>1</v>
      </c>
      <c r="I38" s="81">
        <f>H38*$H$2</f>
        <v>18.172284644194757</v>
      </c>
      <c r="J38" s="83"/>
      <c r="K38" s="81"/>
    </row>
    <row r="39" spans="1:11" s="21" customFormat="1" ht="12.75" customHeight="1">
      <c r="A39" s="41" t="s">
        <v>10</v>
      </c>
      <c r="B39" s="16">
        <f>SUM(B40:B42)</f>
        <v>321</v>
      </c>
      <c r="C39" s="19">
        <f>SUM(C40:C42)</f>
        <v>3874.5359058362014</v>
      </c>
      <c r="D39" s="23">
        <f aca="true" t="shared" si="17" ref="D39:K39">SUM(D40:D42)</f>
        <v>103</v>
      </c>
      <c r="E39" s="15">
        <f t="shared" si="17"/>
        <v>363.92955421023663</v>
      </c>
      <c r="F39" s="23">
        <f t="shared" si="17"/>
        <v>97</v>
      </c>
      <c r="G39" s="15">
        <f t="shared" si="17"/>
        <v>1097.0381543921917</v>
      </c>
      <c r="H39" s="23">
        <f t="shared" si="17"/>
        <v>96</v>
      </c>
      <c r="I39" s="15">
        <f t="shared" si="17"/>
        <v>1744.5393258426968</v>
      </c>
      <c r="J39" s="23">
        <f t="shared" si="17"/>
        <v>25</v>
      </c>
      <c r="K39" s="19">
        <f t="shared" si="17"/>
        <v>669.0288713910761</v>
      </c>
    </row>
    <row r="40" spans="1:11" s="4" customFormat="1" ht="12.75" customHeight="1" outlineLevel="1">
      <c r="A40" s="42" t="s">
        <v>18</v>
      </c>
      <c r="B40" s="11">
        <f aca="true" t="shared" si="18" ref="B40:C42">SUM(D40+F40+H40+J40)</f>
        <v>58</v>
      </c>
      <c r="C40" s="80">
        <f t="shared" si="18"/>
        <v>1182.8255625350203</v>
      </c>
      <c r="D40" s="24"/>
      <c r="E40" s="81"/>
      <c r="F40" s="24"/>
      <c r="G40" s="81"/>
      <c r="H40" s="24">
        <v>43</v>
      </c>
      <c r="I40" s="81">
        <f>H40*$H$2</f>
        <v>781.4082397003746</v>
      </c>
      <c r="J40" s="24">
        <v>15</v>
      </c>
      <c r="K40" s="81">
        <f>J40*$J$2</f>
        <v>401.4173228346457</v>
      </c>
    </row>
    <row r="41" spans="1:11" s="4" customFormat="1" ht="12.75" customHeight="1" outlineLevel="1">
      <c r="A41" s="42" t="s">
        <v>19</v>
      </c>
      <c r="B41" s="11">
        <f t="shared" si="18"/>
        <v>210</v>
      </c>
      <c r="C41" s="80">
        <f t="shared" si="18"/>
        <v>2406.094031864076</v>
      </c>
      <c r="D41" s="24">
        <v>60</v>
      </c>
      <c r="E41" s="81">
        <f>D41*$D$2</f>
        <v>211.9977985690699</v>
      </c>
      <c r="F41" s="24">
        <v>90</v>
      </c>
      <c r="G41" s="81">
        <f>F41*$F$2</f>
        <v>1017.8704525288376</v>
      </c>
      <c r="H41" s="24">
        <v>50</v>
      </c>
      <c r="I41" s="81">
        <f>H41*$H$2</f>
        <v>908.6142322097379</v>
      </c>
      <c r="J41" s="24">
        <v>10</v>
      </c>
      <c r="K41" s="81">
        <f>J41*$J$2</f>
        <v>267.6115485564305</v>
      </c>
    </row>
    <row r="42" spans="1:11" s="4" customFormat="1" ht="12.75" customHeight="1" outlineLevel="1">
      <c r="A42" s="42" t="s">
        <v>20</v>
      </c>
      <c r="B42" s="11">
        <f t="shared" si="18"/>
        <v>53</v>
      </c>
      <c r="C42" s="80">
        <f t="shared" si="18"/>
        <v>285.6163114371051</v>
      </c>
      <c r="D42" s="24">
        <v>43</v>
      </c>
      <c r="E42" s="81">
        <f>D42*$D$2</f>
        <v>151.93175564116675</v>
      </c>
      <c r="F42" s="24">
        <v>7</v>
      </c>
      <c r="G42" s="81">
        <f>F42*$F$2</f>
        <v>79.16770186335404</v>
      </c>
      <c r="H42" s="24">
        <v>3</v>
      </c>
      <c r="I42" s="81">
        <f>H42*$H$2</f>
        <v>54.51685393258427</v>
      </c>
      <c r="J42" s="24"/>
      <c r="K42" s="81">
        <f>J42*$J$2</f>
        <v>0</v>
      </c>
    </row>
    <row r="43" spans="1:11" s="21" customFormat="1" ht="12.75" customHeight="1">
      <c r="A43" s="41" t="s">
        <v>23</v>
      </c>
      <c r="B43" s="16">
        <f>SUM(B44:B46)</f>
        <v>60</v>
      </c>
      <c r="C43" s="19">
        <f>SUM(C44:C46)</f>
        <v>481.5332656380547</v>
      </c>
      <c r="D43" s="23">
        <f aca="true" t="shared" si="19" ref="D43:K43">SUM(D44:D46)</f>
        <v>43</v>
      </c>
      <c r="E43" s="15">
        <f t="shared" si="19"/>
        <v>151.93175564116677</v>
      </c>
      <c r="F43" s="23">
        <f t="shared" si="19"/>
        <v>7</v>
      </c>
      <c r="G43" s="15">
        <f t="shared" si="19"/>
        <v>79.16770186335404</v>
      </c>
      <c r="H43" s="23">
        <f t="shared" si="19"/>
        <v>2</v>
      </c>
      <c r="I43" s="15">
        <f t="shared" si="19"/>
        <v>36.344569288389515</v>
      </c>
      <c r="J43" s="23">
        <f t="shared" si="19"/>
        <v>8</v>
      </c>
      <c r="K43" s="19">
        <f t="shared" si="19"/>
        <v>214.08923884514437</v>
      </c>
    </row>
    <row r="44" spans="1:11" s="4" customFormat="1" ht="12.75" customHeight="1" outlineLevel="1">
      <c r="A44" s="42" t="s">
        <v>65</v>
      </c>
      <c r="B44" s="11">
        <f>D44+F44+H44+J44</f>
        <v>35</v>
      </c>
      <c r="C44" s="80">
        <f>SUM(E44+G44+I44+K44)</f>
        <v>162.54725775835925</v>
      </c>
      <c r="D44" s="24">
        <v>30</v>
      </c>
      <c r="E44" s="81">
        <f>D44*$D$2</f>
        <v>105.99889928453494</v>
      </c>
      <c r="F44" s="24">
        <v>5</v>
      </c>
      <c r="G44" s="81">
        <f>F44*$F$2</f>
        <v>56.54835847382431</v>
      </c>
      <c r="H44" s="24"/>
      <c r="I44" s="81"/>
      <c r="J44" s="24"/>
      <c r="K44" s="81"/>
    </row>
    <row r="45" spans="1:11" s="4" customFormat="1" ht="12.75" customHeight="1" outlineLevel="1">
      <c r="A45" s="42" t="s">
        <v>64</v>
      </c>
      <c r="B45" s="11">
        <f>D45+F45+H45+J45</f>
        <v>20</v>
      </c>
      <c r="C45" s="80">
        <f>SUM(E45+G45+I45+K45)</f>
        <v>301.31952466560625</v>
      </c>
      <c r="D45" s="24">
        <v>8</v>
      </c>
      <c r="E45" s="81">
        <f>D45*$D$2</f>
        <v>28.26637314254265</v>
      </c>
      <c r="F45" s="24">
        <v>2</v>
      </c>
      <c r="G45" s="81">
        <f>F45*$F$2</f>
        <v>22.619343389529725</v>
      </c>
      <c r="H45" s="24">
        <v>2</v>
      </c>
      <c r="I45" s="81">
        <f>H45*$H$2</f>
        <v>36.344569288389515</v>
      </c>
      <c r="J45" s="24">
        <v>8</v>
      </c>
      <c r="K45" s="81">
        <f>J45*$J$2</f>
        <v>214.08923884514437</v>
      </c>
    </row>
    <row r="46" spans="1:11" s="4" customFormat="1" ht="12.75" customHeight="1" outlineLevel="1" thickBot="1">
      <c r="A46" s="42" t="s">
        <v>63</v>
      </c>
      <c r="B46" s="11">
        <f>D46+F46+H46+J46</f>
        <v>5</v>
      </c>
      <c r="C46" s="80">
        <f>SUM(E46+G46+I46+K46)</f>
        <v>17.66648321408916</v>
      </c>
      <c r="D46" s="24">
        <v>5</v>
      </c>
      <c r="E46" s="81">
        <f>D46*$D$2</f>
        <v>17.66648321408916</v>
      </c>
      <c r="F46" s="24"/>
      <c r="G46" s="81"/>
      <c r="H46" s="24"/>
      <c r="I46" s="81"/>
      <c r="J46" s="24"/>
      <c r="K46" s="81"/>
    </row>
    <row r="47" spans="1:11" s="78" customFormat="1" ht="18" customHeight="1" thickBot="1">
      <c r="A47" s="74" t="s">
        <v>57</v>
      </c>
      <c r="B47" s="75">
        <f>B4+B6+B19+B21+B24+B26+B29+B36+B39+B43</f>
        <v>1549</v>
      </c>
      <c r="C47" s="76">
        <f aca="true" t="shared" si="20" ref="C47:K47">C4+C6+C19+C21+C24+C26+C29+C36+C39+C43</f>
        <v>17335.839406507916</v>
      </c>
      <c r="D47" s="77">
        <f t="shared" si="20"/>
        <v>721</v>
      </c>
      <c r="E47" s="76">
        <f t="shared" si="20"/>
        <v>2547.5068794716562</v>
      </c>
      <c r="F47" s="77">
        <f t="shared" si="20"/>
        <v>328</v>
      </c>
      <c r="G47" s="76">
        <f t="shared" si="20"/>
        <v>3709.572315882875</v>
      </c>
      <c r="H47" s="77">
        <f t="shared" si="20"/>
        <v>268</v>
      </c>
      <c r="I47" s="76">
        <f t="shared" si="20"/>
        <v>4870.172284644195</v>
      </c>
      <c r="J47" s="77">
        <f t="shared" si="20"/>
        <v>232</v>
      </c>
      <c r="K47" s="76">
        <f t="shared" si="20"/>
        <v>6208.587926509188</v>
      </c>
    </row>
  </sheetData>
  <mergeCells count="11">
    <mergeCell ref="C1:C3"/>
    <mergeCell ref="F2:G2"/>
    <mergeCell ref="H2:I2"/>
    <mergeCell ref="A1:A3"/>
    <mergeCell ref="B1:B3"/>
    <mergeCell ref="D2:E2"/>
    <mergeCell ref="D1:E1"/>
    <mergeCell ref="J2:K2"/>
    <mergeCell ref="J1:K1"/>
    <mergeCell ref="F1:G1"/>
    <mergeCell ref="H1:I1"/>
  </mergeCells>
  <printOptions gridLines="1" horizontalCentered="1" verticalCentered="1"/>
  <pageMargins left="0.2362204724409449" right="0.2362204724409449" top="0.8" bottom="0.4" header="0.5118110236220472" footer="0.2362204724409449"/>
  <pageSetup horizontalDpi="300" verticalDpi="300" orientation="landscape" paperSize="9" scale="75" r:id="rId1"/>
  <headerFooter alignWithMargins="0">
    <oddFooter>&amp;L&amp;"MAC C Times,Regular"Tabela 2&amp;R&amp;"MAC C Times,Regular"&amp;P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T73"/>
  <sheetViews>
    <sheetView workbookViewId="0" topLeftCell="A1">
      <selection activeCell="A1" sqref="A1:F1"/>
    </sheetView>
  </sheetViews>
  <sheetFormatPr defaultColWidth="9.140625" defaultRowHeight="12.75"/>
  <cols>
    <col min="1" max="1" width="15.140625" style="133" bestFit="1" customWidth="1"/>
    <col min="2" max="4" width="6.421875" style="133" bestFit="1" customWidth="1"/>
    <col min="5" max="5" width="7.8515625" style="133" bestFit="1" customWidth="1"/>
    <col min="6" max="6" width="10.00390625" style="133" customWidth="1"/>
    <col min="7" max="7" width="5.7109375" style="87" customWidth="1"/>
    <col min="8" max="8" width="15.140625" style="87" bestFit="1" customWidth="1"/>
    <col min="9" max="9" width="5.8515625" style="87" bestFit="1" customWidth="1"/>
    <col min="10" max="12" width="6.421875" style="87" bestFit="1" customWidth="1"/>
    <col min="13" max="13" width="10.00390625" style="87" bestFit="1" customWidth="1"/>
    <col min="14" max="14" width="5.7109375" style="87" customWidth="1"/>
    <col min="15" max="15" width="16.00390625" style="134" customWidth="1"/>
    <col min="16" max="18" width="6.57421875" style="134" bestFit="1" customWidth="1"/>
    <col min="19" max="19" width="6.7109375" style="134" bestFit="1" customWidth="1"/>
    <col min="20" max="20" width="10.00390625" style="134" bestFit="1" customWidth="1"/>
    <col min="21" max="16384" width="9.140625" style="87" customWidth="1"/>
  </cols>
  <sheetData>
    <row r="1" spans="1:20" ht="13.5" thickBot="1">
      <c r="A1" s="176" t="s">
        <v>128</v>
      </c>
      <c r="B1" s="177"/>
      <c r="C1" s="177"/>
      <c r="D1" s="177"/>
      <c r="E1" s="177"/>
      <c r="F1" s="178"/>
      <c r="H1" s="173" t="s">
        <v>127</v>
      </c>
      <c r="I1" s="174"/>
      <c r="J1" s="174"/>
      <c r="K1" s="174"/>
      <c r="L1" s="174"/>
      <c r="M1" s="175"/>
      <c r="O1" s="179" t="s">
        <v>130</v>
      </c>
      <c r="P1" s="180"/>
      <c r="Q1" s="180"/>
      <c r="R1" s="180"/>
      <c r="S1" s="180"/>
      <c r="T1" s="181"/>
    </row>
    <row r="2" spans="1:20" s="89" customFormat="1" ht="27" customHeight="1" thickBot="1">
      <c r="A2" s="182" t="s">
        <v>126</v>
      </c>
      <c r="B2" s="184" t="s">
        <v>116</v>
      </c>
      <c r="C2" s="186" t="s">
        <v>117</v>
      </c>
      <c r="D2" s="186" t="s">
        <v>118</v>
      </c>
      <c r="E2" s="188" t="s">
        <v>119</v>
      </c>
      <c r="F2" s="152" t="s">
        <v>129</v>
      </c>
      <c r="H2" s="182" t="s">
        <v>126</v>
      </c>
      <c r="I2" s="184" t="s">
        <v>116</v>
      </c>
      <c r="J2" s="186" t="s">
        <v>117</v>
      </c>
      <c r="K2" s="186" t="s">
        <v>118</v>
      </c>
      <c r="L2" s="188" t="s">
        <v>119</v>
      </c>
      <c r="M2" s="152" t="s">
        <v>129</v>
      </c>
      <c r="O2" s="182" t="s">
        <v>126</v>
      </c>
      <c r="P2" s="184" t="s">
        <v>116</v>
      </c>
      <c r="Q2" s="186" t="s">
        <v>117</v>
      </c>
      <c r="R2" s="186" t="s">
        <v>118</v>
      </c>
      <c r="S2" s="188" t="s">
        <v>119</v>
      </c>
      <c r="T2" s="152" t="s">
        <v>129</v>
      </c>
    </row>
    <row r="3" spans="1:20" s="89" customFormat="1" ht="39" thickBot="1">
      <c r="A3" s="183"/>
      <c r="B3" s="185"/>
      <c r="C3" s="187"/>
      <c r="D3" s="187"/>
      <c r="E3" s="189"/>
      <c r="F3" s="153" t="s">
        <v>136</v>
      </c>
      <c r="H3" s="183"/>
      <c r="I3" s="185"/>
      <c r="J3" s="187"/>
      <c r="K3" s="187"/>
      <c r="L3" s="189"/>
      <c r="M3" s="153" t="s">
        <v>136</v>
      </c>
      <c r="O3" s="183"/>
      <c r="P3" s="185"/>
      <c r="Q3" s="187"/>
      <c r="R3" s="187"/>
      <c r="S3" s="189"/>
      <c r="T3" s="153" t="s">
        <v>136</v>
      </c>
    </row>
    <row r="4" spans="1:20" s="89" customFormat="1" ht="12.75" customHeight="1">
      <c r="A4" s="90" t="s">
        <v>5</v>
      </c>
      <c r="B4" s="91">
        <f>SUM(B5:B21)</f>
        <v>9</v>
      </c>
      <c r="C4" s="92">
        <f>SUM(C5:C21)</f>
        <v>5</v>
      </c>
      <c r="D4" s="92">
        <f>SUM(D5:D21)</f>
        <v>3</v>
      </c>
      <c r="E4" s="93">
        <f>SUM(E5:E21)</f>
        <v>8</v>
      </c>
      <c r="F4" s="93">
        <f>SUM(B5:E21)</f>
        <v>25</v>
      </c>
      <c r="H4" s="90" t="s">
        <v>5</v>
      </c>
      <c r="I4" s="94">
        <f>SUM(I5:I20)</f>
        <v>4</v>
      </c>
      <c r="J4" s="95">
        <f>SUM(J5:J20)</f>
        <v>3</v>
      </c>
      <c r="K4" s="95">
        <f>SUM(K5:K20)</f>
        <v>6</v>
      </c>
      <c r="L4" s="96">
        <f>SUM(L5:L20)</f>
        <v>1</v>
      </c>
      <c r="M4" s="93">
        <f>SUM(I5:L21)</f>
        <v>14</v>
      </c>
      <c r="O4" s="90" t="s">
        <v>5</v>
      </c>
      <c r="P4" s="97">
        <f>SUM(P6:P21)</f>
        <v>6</v>
      </c>
      <c r="Q4" s="98">
        <f>SUM(Q6:Q21)</f>
        <v>6</v>
      </c>
      <c r="R4" s="98">
        <f>SUM(R6:R21)</f>
        <v>3</v>
      </c>
      <c r="S4" s="99">
        <f>SUM(S6:S21)</f>
        <v>2</v>
      </c>
      <c r="T4" s="93">
        <f>SUM(P5:S21)</f>
        <v>17</v>
      </c>
    </row>
    <row r="5" spans="1:20" s="103" customFormat="1" ht="12.75" customHeight="1">
      <c r="A5" s="135" t="s">
        <v>6</v>
      </c>
      <c r="B5" s="135">
        <v>1</v>
      </c>
      <c r="C5" s="136"/>
      <c r="D5" s="136"/>
      <c r="E5" s="137"/>
      <c r="F5" s="141">
        <v>5</v>
      </c>
      <c r="H5" s="135" t="s">
        <v>6</v>
      </c>
      <c r="I5" s="138"/>
      <c r="J5" s="139"/>
      <c r="K5" s="139">
        <v>1</v>
      </c>
      <c r="L5" s="140"/>
      <c r="M5" s="147">
        <v>47</v>
      </c>
      <c r="O5" s="108"/>
      <c r="P5" s="112"/>
      <c r="Q5" s="113"/>
      <c r="R5" s="113"/>
      <c r="S5" s="114"/>
      <c r="T5" s="114"/>
    </row>
    <row r="6" spans="1:20" s="103" customFormat="1" ht="12.75" customHeight="1">
      <c r="A6" s="135" t="s">
        <v>14</v>
      </c>
      <c r="B6" s="135"/>
      <c r="C6" s="136">
        <v>1</v>
      </c>
      <c r="D6" s="136"/>
      <c r="E6" s="102"/>
      <c r="F6" s="141">
        <v>36</v>
      </c>
      <c r="H6" s="135" t="s">
        <v>14</v>
      </c>
      <c r="I6" s="138">
        <v>1</v>
      </c>
      <c r="J6" s="139"/>
      <c r="K6" s="139"/>
      <c r="L6" s="140"/>
      <c r="M6" s="147">
        <v>3</v>
      </c>
      <c r="O6" s="138" t="s">
        <v>14</v>
      </c>
      <c r="P6" s="138"/>
      <c r="Q6" s="139"/>
      <c r="R6" s="139">
        <v>1</v>
      </c>
      <c r="S6" s="140"/>
      <c r="T6" s="147">
        <v>130</v>
      </c>
    </row>
    <row r="7" spans="1:20" s="103" customFormat="1" ht="12.75" customHeight="1">
      <c r="A7" s="100" t="s">
        <v>54</v>
      </c>
      <c r="B7" s="100">
        <v>2</v>
      </c>
      <c r="C7" s="101"/>
      <c r="D7" s="101"/>
      <c r="E7" s="102"/>
      <c r="F7" s="102"/>
      <c r="H7" s="104"/>
      <c r="I7" s="104"/>
      <c r="J7" s="105"/>
      <c r="K7" s="105"/>
      <c r="L7" s="106"/>
      <c r="M7" s="106"/>
      <c r="O7" s="138" t="s">
        <v>54</v>
      </c>
      <c r="P7" s="138"/>
      <c r="Q7" s="139">
        <v>1</v>
      </c>
      <c r="R7" s="139"/>
      <c r="S7" s="140"/>
      <c r="T7" s="147">
        <v>90</v>
      </c>
    </row>
    <row r="8" spans="1:20" s="103" customFormat="1" ht="12.75" customHeight="1">
      <c r="A8" s="100" t="s">
        <v>55</v>
      </c>
      <c r="B8" s="100"/>
      <c r="C8" s="101"/>
      <c r="D8" s="101">
        <v>1</v>
      </c>
      <c r="E8" s="102"/>
      <c r="F8" s="102"/>
      <c r="H8" s="104"/>
      <c r="I8" s="104"/>
      <c r="J8" s="105"/>
      <c r="K8" s="105"/>
      <c r="L8" s="106"/>
      <c r="M8" s="106"/>
      <c r="O8" s="104" t="s">
        <v>55</v>
      </c>
      <c r="P8" s="104"/>
      <c r="Q8" s="105"/>
      <c r="R8" s="105">
        <v>1</v>
      </c>
      <c r="S8" s="106"/>
      <c r="T8" s="106"/>
    </row>
    <row r="9" spans="1:20" s="103" customFormat="1" ht="12.75" customHeight="1">
      <c r="A9" s="100" t="s">
        <v>13</v>
      </c>
      <c r="B9" s="100"/>
      <c r="C9" s="101">
        <v>1</v>
      </c>
      <c r="D9" s="101"/>
      <c r="E9" s="102"/>
      <c r="F9" s="102"/>
      <c r="H9" s="104"/>
      <c r="I9" s="104"/>
      <c r="J9" s="105"/>
      <c r="K9" s="105"/>
      <c r="L9" s="106"/>
      <c r="M9" s="106"/>
      <c r="O9" s="104" t="s">
        <v>13</v>
      </c>
      <c r="P9" s="104">
        <v>2</v>
      </c>
      <c r="Q9" s="105"/>
      <c r="R9" s="105"/>
      <c r="S9" s="106"/>
      <c r="T9" s="106"/>
    </row>
    <row r="10" spans="1:20" s="103" customFormat="1" ht="12.75" customHeight="1">
      <c r="A10" s="135" t="s">
        <v>35</v>
      </c>
      <c r="B10" s="135"/>
      <c r="C10" s="136"/>
      <c r="D10" s="136">
        <v>1</v>
      </c>
      <c r="E10" s="102">
        <v>1</v>
      </c>
      <c r="F10" s="141">
        <v>328</v>
      </c>
      <c r="H10" s="138" t="s">
        <v>35</v>
      </c>
      <c r="I10" s="138">
        <v>2</v>
      </c>
      <c r="J10" s="139"/>
      <c r="K10" s="139">
        <v>2</v>
      </c>
      <c r="L10" s="140"/>
      <c r="M10" s="147">
        <v>66</v>
      </c>
      <c r="O10" s="138" t="s">
        <v>35</v>
      </c>
      <c r="P10" s="138"/>
      <c r="Q10" s="139"/>
      <c r="R10" s="139">
        <v>1</v>
      </c>
      <c r="S10" s="140">
        <v>1</v>
      </c>
      <c r="T10" s="147">
        <v>35</v>
      </c>
    </row>
    <row r="11" spans="1:20" s="103" customFormat="1" ht="12.75" customHeight="1">
      <c r="A11" s="100" t="s">
        <v>76</v>
      </c>
      <c r="B11" s="100"/>
      <c r="C11" s="101"/>
      <c r="D11" s="101"/>
      <c r="E11" s="102">
        <v>2</v>
      </c>
      <c r="F11" s="102"/>
      <c r="H11" s="138" t="s">
        <v>76</v>
      </c>
      <c r="I11" s="138"/>
      <c r="J11" s="139"/>
      <c r="K11" s="139">
        <v>1</v>
      </c>
      <c r="L11" s="140"/>
      <c r="M11" s="147">
        <v>10</v>
      </c>
      <c r="O11" s="138" t="s">
        <v>76</v>
      </c>
      <c r="P11" s="138"/>
      <c r="Q11" s="139">
        <v>1</v>
      </c>
      <c r="R11" s="139"/>
      <c r="S11" s="140"/>
      <c r="T11" s="147">
        <v>72</v>
      </c>
    </row>
    <row r="12" spans="1:20" s="103" customFormat="1" ht="12.75" customHeight="1">
      <c r="A12" s="100" t="s">
        <v>120</v>
      </c>
      <c r="B12" s="100">
        <v>2</v>
      </c>
      <c r="C12" s="101"/>
      <c r="D12" s="101"/>
      <c r="E12" s="102"/>
      <c r="F12" s="102"/>
      <c r="H12" s="104" t="s">
        <v>120</v>
      </c>
      <c r="I12" s="104"/>
      <c r="J12" s="105">
        <v>1</v>
      </c>
      <c r="K12" s="105"/>
      <c r="L12" s="106"/>
      <c r="M12" s="106"/>
      <c r="O12" s="104" t="s">
        <v>120</v>
      </c>
      <c r="P12" s="104"/>
      <c r="Q12" s="105">
        <v>1</v>
      </c>
      <c r="R12" s="105"/>
      <c r="S12" s="106"/>
      <c r="T12" s="106"/>
    </row>
    <row r="13" spans="1:20" s="103" customFormat="1" ht="12.75" customHeight="1">
      <c r="A13" s="135" t="s">
        <v>75</v>
      </c>
      <c r="B13" s="100">
        <v>2</v>
      </c>
      <c r="C13" s="136">
        <v>1</v>
      </c>
      <c r="D13" s="136"/>
      <c r="E13" s="102"/>
      <c r="F13" s="141">
        <v>151</v>
      </c>
      <c r="H13" s="104" t="s">
        <v>75</v>
      </c>
      <c r="I13" s="104"/>
      <c r="J13" s="105">
        <v>1</v>
      </c>
      <c r="K13" s="105"/>
      <c r="L13" s="106"/>
      <c r="M13" s="106"/>
      <c r="O13" s="138" t="s">
        <v>75</v>
      </c>
      <c r="P13" s="138">
        <v>1</v>
      </c>
      <c r="Q13" s="139"/>
      <c r="R13" s="139"/>
      <c r="S13" s="140"/>
      <c r="T13" s="147">
        <v>3</v>
      </c>
    </row>
    <row r="14" spans="1:20" s="89" customFormat="1" ht="12.75" customHeight="1">
      <c r="A14" s="100" t="s">
        <v>4</v>
      </c>
      <c r="B14" s="100"/>
      <c r="C14" s="101"/>
      <c r="D14" s="101"/>
      <c r="E14" s="102">
        <v>1</v>
      </c>
      <c r="F14" s="102"/>
      <c r="H14" s="104"/>
      <c r="I14" s="104"/>
      <c r="J14" s="105"/>
      <c r="K14" s="105"/>
      <c r="L14" s="106"/>
      <c r="M14" s="106"/>
      <c r="O14" s="104" t="s">
        <v>4</v>
      </c>
      <c r="P14" s="104"/>
      <c r="Q14" s="105">
        <v>1</v>
      </c>
      <c r="R14" s="105"/>
      <c r="S14" s="106"/>
      <c r="T14" s="106"/>
    </row>
    <row r="15" spans="1:20" s="103" customFormat="1" ht="12.75" customHeight="1">
      <c r="A15" s="100" t="s">
        <v>74</v>
      </c>
      <c r="B15" s="100"/>
      <c r="C15" s="101"/>
      <c r="D15" s="101"/>
      <c r="E15" s="102">
        <v>1</v>
      </c>
      <c r="F15" s="102"/>
      <c r="H15" s="104"/>
      <c r="I15" s="104"/>
      <c r="J15" s="105"/>
      <c r="K15" s="105"/>
      <c r="L15" s="106"/>
      <c r="M15" s="106"/>
      <c r="O15" s="104"/>
      <c r="P15" s="104"/>
      <c r="Q15" s="105"/>
      <c r="R15" s="105"/>
      <c r="S15" s="106"/>
      <c r="T15" s="106"/>
    </row>
    <row r="16" spans="1:20" s="103" customFormat="1" ht="12.75" customHeight="1">
      <c r="A16" s="100" t="s">
        <v>73</v>
      </c>
      <c r="B16" s="100"/>
      <c r="C16" s="101"/>
      <c r="D16" s="101"/>
      <c r="E16" s="102">
        <v>1</v>
      </c>
      <c r="F16" s="102"/>
      <c r="H16" s="104"/>
      <c r="I16" s="104"/>
      <c r="J16" s="105"/>
      <c r="K16" s="105"/>
      <c r="L16" s="106"/>
      <c r="M16" s="106"/>
      <c r="O16" s="104" t="s">
        <v>73</v>
      </c>
      <c r="P16" s="104"/>
      <c r="Q16" s="105">
        <v>1</v>
      </c>
      <c r="R16" s="105"/>
      <c r="S16" s="106"/>
      <c r="T16" s="106"/>
    </row>
    <row r="17" spans="1:20" s="89" customFormat="1" ht="12.75" customHeight="1">
      <c r="A17" s="135" t="s">
        <v>36</v>
      </c>
      <c r="B17" s="135"/>
      <c r="C17" s="136"/>
      <c r="D17" s="136">
        <v>1</v>
      </c>
      <c r="E17" s="137">
        <v>1</v>
      </c>
      <c r="F17" s="141">
        <v>485</v>
      </c>
      <c r="H17" s="138" t="s">
        <v>36</v>
      </c>
      <c r="I17" s="138"/>
      <c r="J17" s="139">
        <v>1</v>
      </c>
      <c r="K17" s="139">
        <v>2</v>
      </c>
      <c r="L17" s="140"/>
      <c r="M17" s="147">
        <v>59</v>
      </c>
      <c r="O17" s="138" t="s">
        <v>36</v>
      </c>
      <c r="P17" s="138">
        <v>1</v>
      </c>
      <c r="Q17" s="139"/>
      <c r="R17" s="139"/>
      <c r="S17" s="140"/>
      <c r="T17" s="147">
        <v>1</v>
      </c>
    </row>
    <row r="18" spans="1:20" s="103" customFormat="1" ht="12.75" customHeight="1">
      <c r="A18" s="100" t="s">
        <v>15</v>
      </c>
      <c r="B18" s="100"/>
      <c r="C18" s="101"/>
      <c r="D18" s="101"/>
      <c r="E18" s="102">
        <v>1</v>
      </c>
      <c r="F18" s="102"/>
      <c r="H18" s="104"/>
      <c r="I18" s="104"/>
      <c r="J18" s="105"/>
      <c r="K18" s="105"/>
      <c r="L18" s="106"/>
      <c r="M18" s="106"/>
      <c r="O18" s="104" t="s">
        <v>15</v>
      </c>
      <c r="P18" s="104"/>
      <c r="Q18" s="105">
        <v>1</v>
      </c>
      <c r="R18" s="105"/>
      <c r="S18" s="106"/>
      <c r="T18" s="106"/>
    </row>
    <row r="19" spans="1:20" s="103" customFormat="1" ht="12.75" customHeight="1">
      <c r="A19" s="100" t="s">
        <v>72</v>
      </c>
      <c r="B19" s="100"/>
      <c r="C19" s="101">
        <v>1</v>
      </c>
      <c r="D19" s="101"/>
      <c r="E19" s="102"/>
      <c r="F19" s="102"/>
      <c r="H19" s="104"/>
      <c r="I19" s="104"/>
      <c r="J19" s="105"/>
      <c r="K19" s="105"/>
      <c r="L19" s="106"/>
      <c r="M19" s="106"/>
      <c r="O19" s="104" t="s">
        <v>72</v>
      </c>
      <c r="P19" s="104"/>
      <c r="Q19" s="105"/>
      <c r="R19" s="105"/>
      <c r="S19" s="106">
        <v>1</v>
      </c>
      <c r="T19" s="106"/>
    </row>
    <row r="20" spans="1:20" s="89" customFormat="1" ht="12.75" customHeight="1">
      <c r="A20" s="100" t="s">
        <v>5</v>
      </c>
      <c r="B20" s="100">
        <v>2</v>
      </c>
      <c r="C20" s="101"/>
      <c r="D20" s="101"/>
      <c r="E20" s="102"/>
      <c r="F20" s="102"/>
      <c r="H20" s="104" t="s">
        <v>5</v>
      </c>
      <c r="I20" s="104">
        <v>1</v>
      </c>
      <c r="J20" s="105"/>
      <c r="K20" s="105"/>
      <c r="L20" s="106">
        <v>1</v>
      </c>
      <c r="M20" s="106"/>
      <c r="O20" s="104" t="s">
        <v>5</v>
      </c>
      <c r="P20" s="104">
        <v>1</v>
      </c>
      <c r="Q20" s="105"/>
      <c r="R20" s="105"/>
      <c r="S20" s="106"/>
      <c r="T20" s="106"/>
    </row>
    <row r="21" spans="1:20" s="107" customFormat="1" ht="12.75" customHeight="1">
      <c r="A21" s="100" t="s">
        <v>71</v>
      </c>
      <c r="B21" s="100"/>
      <c r="C21" s="101">
        <v>1</v>
      </c>
      <c r="D21" s="101"/>
      <c r="E21" s="102"/>
      <c r="F21" s="102"/>
      <c r="H21" s="104"/>
      <c r="I21" s="104"/>
      <c r="J21" s="105"/>
      <c r="K21" s="105"/>
      <c r="L21" s="106"/>
      <c r="M21" s="106"/>
      <c r="O21" s="104" t="s">
        <v>71</v>
      </c>
      <c r="P21" s="104">
        <v>1</v>
      </c>
      <c r="Q21" s="105"/>
      <c r="R21" s="105"/>
      <c r="S21" s="106"/>
      <c r="T21" s="106"/>
    </row>
    <row r="22" spans="1:20" s="103" customFormat="1" ht="12.75" customHeight="1">
      <c r="A22" s="90" t="s">
        <v>10</v>
      </c>
      <c r="B22" s="91"/>
      <c r="C22" s="92"/>
      <c r="D22" s="92">
        <f>SUM(D23:D25)</f>
        <v>3</v>
      </c>
      <c r="E22" s="93"/>
      <c r="F22" s="93">
        <f>SUM(B23:E25)</f>
        <v>3</v>
      </c>
      <c r="H22" s="90" t="s">
        <v>10</v>
      </c>
      <c r="I22" s="94"/>
      <c r="J22" s="95">
        <f>SUM(J23:J25)</f>
        <v>1</v>
      </c>
      <c r="K22" s="95">
        <f>SUM(K23:K25)</f>
        <v>1</v>
      </c>
      <c r="L22" s="96"/>
      <c r="M22" s="93">
        <f>SUM(I23:L25)</f>
        <v>2</v>
      </c>
      <c r="O22" s="90" t="s">
        <v>10</v>
      </c>
      <c r="P22" s="97"/>
      <c r="Q22" s="98">
        <f>SUM(Q23:Q24)</f>
        <v>1</v>
      </c>
      <c r="R22" s="98">
        <f>SUM(R23:R24)</f>
        <v>1</v>
      </c>
      <c r="S22" s="99"/>
      <c r="T22" s="93">
        <f>SUM(P23:S25)</f>
        <v>2</v>
      </c>
    </row>
    <row r="23" spans="1:20" s="89" customFormat="1" ht="12.75" customHeight="1">
      <c r="A23" s="100" t="s">
        <v>121</v>
      </c>
      <c r="B23" s="100"/>
      <c r="C23" s="101"/>
      <c r="D23" s="101">
        <v>1</v>
      </c>
      <c r="E23" s="102"/>
      <c r="F23" s="102"/>
      <c r="H23" s="104" t="s">
        <v>121</v>
      </c>
      <c r="I23" s="104"/>
      <c r="J23" s="105"/>
      <c r="K23" s="105">
        <v>1</v>
      </c>
      <c r="L23" s="106"/>
      <c r="M23" s="106"/>
      <c r="O23" s="104" t="s">
        <v>121</v>
      </c>
      <c r="P23" s="104"/>
      <c r="Q23" s="105">
        <v>1</v>
      </c>
      <c r="R23" s="105"/>
      <c r="S23" s="106"/>
      <c r="T23" s="106"/>
    </row>
    <row r="24" spans="1:20" s="103" customFormat="1" ht="12.75" customHeight="1">
      <c r="A24" s="100" t="s">
        <v>18</v>
      </c>
      <c r="B24" s="100"/>
      <c r="C24" s="101"/>
      <c r="D24" s="101">
        <v>1</v>
      </c>
      <c r="E24" s="102"/>
      <c r="F24" s="102"/>
      <c r="H24" s="104"/>
      <c r="I24" s="104"/>
      <c r="J24" s="105"/>
      <c r="K24" s="105"/>
      <c r="L24" s="106"/>
      <c r="M24" s="106"/>
      <c r="O24" s="104" t="s">
        <v>18</v>
      </c>
      <c r="P24" s="104"/>
      <c r="Q24" s="105"/>
      <c r="R24" s="105">
        <v>1</v>
      </c>
      <c r="S24" s="106"/>
      <c r="T24" s="106"/>
    </row>
    <row r="25" spans="1:20" s="103" customFormat="1" ht="12.75" customHeight="1">
      <c r="A25" s="100" t="s">
        <v>122</v>
      </c>
      <c r="B25" s="100"/>
      <c r="C25" s="101"/>
      <c r="D25" s="101">
        <v>1</v>
      </c>
      <c r="E25" s="102"/>
      <c r="F25" s="102"/>
      <c r="H25" s="104" t="s">
        <v>122</v>
      </c>
      <c r="I25" s="104"/>
      <c r="J25" s="105">
        <v>1</v>
      </c>
      <c r="K25" s="105"/>
      <c r="L25" s="106"/>
      <c r="M25" s="106"/>
      <c r="O25" s="104"/>
      <c r="P25" s="104"/>
      <c r="Q25" s="105"/>
      <c r="R25" s="105"/>
      <c r="S25" s="106"/>
      <c r="T25" s="106"/>
    </row>
    <row r="26" spans="1:20" s="103" customFormat="1" ht="12.75" customHeight="1">
      <c r="A26" s="90" t="s">
        <v>33</v>
      </c>
      <c r="B26" s="91"/>
      <c r="C26" s="92">
        <f>SUM(C27:C29)</f>
        <v>2</v>
      </c>
      <c r="D26" s="92">
        <f>SUM(D27:D29)</f>
        <v>1</v>
      </c>
      <c r="E26" s="93"/>
      <c r="F26" s="93">
        <f>SUM(B27:E29)</f>
        <v>3</v>
      </c>
      <c r="H26" s="90" t="s">
        <v>33</v>
      </c>
      <c r="I26" s="94">
        <f>SUM(I27:I29)</f>
        <v>1</v>
      </c>
      <c r="J26" s="95"/>
      <c r="K26" s="95">
        <f>SUM(K27:K29)</f>
        <v>1</v>
      </c>
      <c r="L26" s="96"/>
      <c r="M26" s="93">
        <f>SUM(I27:L29)</f>
        <v>2</v>
      </c>
      <c r="O26" s="90" t="s">
        <v>33</v>
      </c>
      <c r="P26" s="97"/>
      <c r="Q26" s="98">
        <f>SUM(Q27:Q29)</f>
        <v>1</v>
      </c>
      <c r="R26" s="98">
        <f>SUM(R27:R29)</f>
        <v>1</v>
      </c>
      <c r="S26" s="99"/>
      <c r="T26" s="93">
        <f>SUM(P27:S29)</f>
        <v>2</v>
      </c>
    </row>
    <row r="27" spans="1:20" s="103" customFormat="1" ht="12.75" customHeight="1">
      <c r="A27" s="100" t="s">
        <v>70</v>
      </c>
      <c r="B27" s="100"/>
      <c r="C27" s="101"/>
      <c r="D27" s="101">
        <v>1</v>
      </c>
      <c r="E27" s="102"/>
      <c r="F27" s="102"/>
      <c r="H27" s="104" t="s">
        <v>70</v>
      </c>
      <c r="I27" s="104"/>
      <c r="J27" s="105"/>
      <c r="K27" s="105">
        <v>1</v>
      </c>
      <c r="L27" s="106"/>
      <c r="M27" s="106"/>
      <c r="O27" s="104" t="s">
        <v>70</v>
      </c>
      <c r="P27" s="104"/>
      <c r="Q27" s="105"/>
      <c r="R27" s="105">
        <v>1</v>
      </c>
      <c r="S27" s="106"/>
      <c r="T27" s="106"/>
    </row>
    <row r="28" spans="1:20" s="89" customFormat="1" ht="12.75" customHeight="1">
      <c r="A28" s="100" t="s">
        <v>33</v>
      </c>
      <c r="B28" s="100"/>
      <c r="C28" s="101">
        <v>1</v>
      </c>
      <c r="D28" s="101"/>
      <c r="E28" s="102"/>
      <c r="F28" s="102"/>
      <c r="H28" s="104"/>
      <c r="I28" s="104"/>
      <c r="J28" s="105"/>
      <c r="K28" s="105"/>
      <c r="L28" s="106"/>
      <c r="M28" s="106"/>
      <c r="O28" s="104"/>
      <c r="P28" s="104"/>
      <c r="Q28" s="105"/>
      <c r="R28" s="105"/>
      <c r="S28" s="106"/>
      <c r="T28" s="106"/>
    </row>
    <row r="29" spans="1:20" s="107" customFormat="1" ht="12.75" customHeight="1">
      <c r="A29" s="100" t="s">
        <v>3</v>
      </c>
      <c r="B29" s="100"/>
      <c r="C29" s="101">
        <v>1</v>
      </c>
      <c r="D29" s="101"/>
      <c r="E29" s="102"/>
      <c r="F29" s="102"/>
      <c r="H29" s="104" t="s">
        <v>3</v>
      </c>
      <c r="I29" s="104">
        <v>1</v>
      </c>
      <c r="J29" s="105"/>
      <c r="K29" s="105"/>
      <c r="L29" s="106"/>
      <c r="M29" s="106"/>
      <c r="O29" s="104" t="s">
        <v>3</v>
      </c>
      <c r="P29" s="104"/>
      <c r="Q29" s="105">
        <v>1</v>
      </c>
      <c r="R29" s="105"/>
      <c r="S29" s="106"/>
      <c r="T29" s="106"/>
    </row>
    <row r="30" spans="1:20" s="103" customFormat="1" ht="12.75" customHeight="1">
      <c r="A30" s="90" t="s">
        <v>9</v>
      </c>
      <c r="B30" s="91">
        <f>SUM(B31:B33)</f>
        <v>2</v>
      </c>
      <c r="C30" s="92"/>
      <c r="D30" s="92"/>
      <c r="E30" s="93"/>
      <c r="F30" s="93">
        <f>SUM(B31:E33)</f>
        <v>2</v>
      </c>
      <c r="H30" s="90" t="s">
        <v>9</v>
      </c>
      <c r="I30" s="94"/>
      <c r="J30" s="95">
        <f>SUM(J31:J33)</f>
        <v>2</v>
      </c>
      <c r="K30" s="95"/>
      <c r="L30" s="96"/>
      <c r="M30" s="93">
        <f>SUM(I31:L33)</f>
        <v>2</v>
      </c>
      <c r="O30" s="90" t="s">
        <v>9</v>
      </c>
      <c r="P30" s="97"/>
      <c r="Q30" s="98"/>
      <c r="R30" s="98">
        <f>SUM(R31:R33)</f>
        <v>1</v>
      </c>
      <c r="S30" s="99">
        <f>SUM(S31:S33)</f>
        <v>1</v>
      </c>
      <c r="T30" s="93">
        <f>SUM(P31:S33)</f>
        <v>2</v>
      </c>
    </row>
    <row r="31" spans="1:20" s="89" customFormat="1" ht="12.75" customHeight="1">
      <c r="A31" s="108"/>
      <c r="B31" s="109"/>
      <c r="C31" s="110"/>
      <c r="D31" s="110"/>
      <c r="E31" s="111"/>
      <c r="F31" s="111"/>
      <c r="H31" s="104" t="s">
        <v>38</v>
      </c>
      <c r="I31" s="104"/>
      <c r="J31" s="105">
        <v>1</v>
      </c>
      <c r="K31" s="105"/>
      <c r="L31" s="106"/>
      <c r="M31" s="106"/>
      <c r="O31" s="138"/>
      <c r="P31" s="138"/>
      <c r="Q31" s="139"/>
      <c r="R31" s="139"/>
      <c r="S31" s="140"/>
      <c r="T31" s="147"/>
    </row>
    <row r="32" spans="1:20" s="103" customFormat="1" ht="12.75" customHeight="1">
      <c r="A32" s="135" t="s">
        <v>123</v>
      </c>
      <c r="B32" s="135">
        <v>1</v>
      </c>
      <c r="C32" s="136"/>
      <c r="D32" s="136"/>
      <c r="E32" s="137"/>
      <c r="F32" s="141">
        <v>47</v>
      </c>
      <c r="H32" s="104" t="s">
        <v>123</v>
      </c>
      <c r="I32" s="104"/>
      <c r="J32" s="105">
        <v>1</v>
      </c>
      <c r="K32" s="105"/>
      <c r="L32" s="106"/>
      <c r="M32" s="106"/>
      <c r="O32" s="104" t="s">
        <v>123</v>
      </c>
      <c r="P32" s="104"/>
      <c r="Q32" s="105"/>
      <c r="R32" s="105">
        <v>1</v>
      </c>
      <c r="S32" s="106"/>
      <c r="T32" s="106"/>
    </row>
    <row r="33" spans="1:20" s="89" customFormat="1" ht="12.75" customHeight="1">
      <c r="A33" s="135" t="s">
        <v>124</v>
      </c>
      <c r="B33" s="135">
        <v>1</v>
      </c>
      <c r="C33" s="136"/>
      <c r="D33" s="136"/>
      <c r="E33" s="137"/>
      <c r="F33" s="141">
        <v>36</v>
      </c>
      <c r="H33" s="104"/>
      <c r="I33" s="104"/>
      <c r="J33" s="105"/>
      <c r="K33" s="105"/>
      <c r="L33" s="106"/>
      <c r="M33" s="106"/>
      <c r="O33" s="138" t="s">
        <v>124</v>
      </c>
      <c r="P33" s="138"/>
      <c r="Q33" s="139"/>
      <c r="R33" s="139"/>
      <c r="S33" s="140">
        <v>1</v>
      </c>
      <c r="T33" s="147">
        <v>8</v>
      </c>
    </row>
    <row r="34" spans="1:20" ht="12.75" customHeight="1">
      <c r="A34" s="90" t="s">
        <v>37</v>
      </c>
      <c r="B34" s="91">
        <f>SUM(B35:B39)</f>
        <v>2</v>
      </c>
      <c r="C34" s="92"/>
      <c r="D34" s="92"/>
      <c r="E34" s="93"/>
      <c r="F34" s="93">
        <f>SUM(B35:E39)</f>
        <v>2</v>
      </c>
      <c r="H34" s="90" t="s">
        <v>37</v>
      </c>
      <c r="I34" s="94">
        <f>SUM(I35:I39)</f>
        <v>2</v>
      </c>
      <c r="J34" s="95">
        <f>SUM(J35:J39)</f>
        <v>2</v>
      </c>
      <c r="K34" s="95"/>
      <c r="L34" s="96"/>
      <c r="M34" s="93">
        <f>SUM(I35:L39)</f>
        <v>4</v>
      </c>
      <c r="O34" s="90" t="s">
        <v>37</v>
      </c>
      <c r="P34" s="97">
        <f>SUM(P35:P39)</f>
        <v>4</v>
      </c>
      <c r="Q34" s="98"/>
      <c r="R34" s="98">
        <f>SUM(R35:R39)</f>
        <v>1</v>
      </c>
      <c r="S34" s="99"/>
      <c r="T34" s="93">
        <f>SUM(P35:S39)</f>
        <v>5</v>
      </c>
    </row>
    <row r="35" spans="1:20" ht="12.75" customHeight="1">
      <c r="A35" s="100" t="s">
        <v>67</v>
      </c>
      <c r="B35" s="100">
        <v>1</v>
      </c>
      <c r="C35" s="101"/>
      <c r="D35" s="101"/>
      <c r="E35" s="102"/>
      <c r="F35" s="102"/>
      <c r="H35" s="104" t="s">
        <v>67</v>
      </c>
      <c r="I35" s="104">
        <v>1</v>
      </c>
      <c r="J35" s="105"/>
      <c r="K35" s="105"/>
      <c r="L35" s="106"/>
      <c r="M35" s="106"/>
      <c r="O35" s="104" t="s">
        <v>67</v>
      </c>
      <c r="P35" s="104">
        <v>1</v>
      </c>
      <c r="Q35" s="105"/>
      <c r="R35" s="105"/>
      <c r="S35" s="106"/>
      <c r="T35" s="106"/>
    </row>
    <row r="36" spans="1:20" ht="12.75" customHeight="1">
      <c r="A36" s="100"/>
      <c r="B36" s="100"/>
      <c r="C36" s="101"/>
      <c r="D36" s="101"/>
      <c r="E36" s="102"/>
      <c r="F36" s="102"/>
      <c r="H36" s="104"/>
      <c r="I36" s="104"/>
      <c r="J36" s="105"/>
      <c r="K36" s="105"/>
      <c r="L36" s="106"/>
      <c r="M36" s="106"/>
      <c r="O36" s="104" t="s">
        <v>69</v>
      </c>
      <c r="P36" s="104">
        <v>1</v>
      </c>
      <c r="Q36" s="105"/>
      <c r="R36" s="105"/>
      <c r="S36" s="106"/>
      <c r="T36" s="106"/>
    </row>
    <row r="37" spans="1:20" ht="12.75" customHeight="1">
      <c r="A37" s="135" t="s">
        <v>8</v>
      </c>
      <c r="B37" s="135">
        <v>1</v>
      </c>
      <c r="C37" s="136"/>
      <c r="D37" s="136"/>
      <c r="E37" s="137"/>
      <c r="F37" s="141">
        <v>21</v>
      </c>
      <c r="H37" s="138" t="s">
        <v>8</v>
      </c>
      <c r="I37" s="138"/>
      <c r="J37" s="139">
        <v>1</v>
      </c>
      <c r="K37" s="139"/>
      <c r="L37" s="140"/>
      <c r="M37" s="147">
        <v>8</v>
      </c>
      <c r="O37" s="104" t="s">
        <v>8</v>
      </c>
      <c r="P37" s="104"/>
      <c r="Q37" s="105"/>
      <c r="R37" s="105">
        <v>1</v>
      </c>
      <c r="S37" s="106"/>
      <c r="T37" s="106"/>
    </row>
    <row r="38" spans="1:20" ht="12.75" customHeight="1">
      <c r="A38" s="100"/>
      <c r="B38" s="100"/>
      <c r="C38" s="101"/>
      <c r="D38" s="101"/>
      <c r="E38" s="102"/>
      <c r="F38" s="102"/>
      <c r="H38" s="104" t="s">
        <v>37</v>
      </c>
      <c r="I38" s="104"/>
      <c r="J38" s="105">
        <v>1</v>
      </c>
      <c r="K38" s="105"/>
      <c r="L38" s="106"/>
      <c r="M38" s="106"/>
      <c r="O38" s="138" t="s">
        <v>37</v>
      </c>
      <c r="P38" s="138">
        <v>1</v>
      </c>
      <c r="Q38" s="139"/>
      <c r="R38" s="139"/>
      <c r="S38" s="140"/>
      <c r="T38" s="147">
        <v>2</v>
      </c>
    </row>
    <row r="39" spans="1:20" ht="12.75" customHeight="1">
      <c r="A39" s="100"/>
      <c r="B39" s="100"/>
      <c r="C39" s="101"/>
      <c r="D39" s="101"/>
      <c r="E39" s="102"/>
      <c r="F39" s="102"/>
      <c r="H39" s="104" t="s">
        <v>16</v>
      </c>
      <c r="I39" s="104">
        <v>1</v>
      </c>
      <c r="J39" s="105"/>
      <c r="K39" s="105"/>
      <c r="L39" s="106"/>
      <c r="M39" s="106"/>
      <c r="O39" s="104" t="s">
        <v>16</v>
      </c>
      <c r="P39" s="104">
        <v>1</v>
      </c>
      <c r="Q39" s="105"/>
      <c r="R39" s="105"/>
      <c r="S39" s="106"/>
      <c r="T39" s="106"/>
    </row>
    <row r="40" spans="1:20" ht="12.75" customHeight="1">
      <c r="A40" s="90" t="s">
        <v>27</v>
      </c>
      <c r="B40" s="91">
        <f>SUM(B41:B44)</f>
        <v>4</v>
      </c>
      <c r="C40" s="92">
        <f>SUM(C41:C44)</f>
        <v>2</v>
      </c>
      <c r="D40" s="92"/>
      <c r="E40" s="93"/>
      <c r="F40" s="93">
        <f>SUM(B41:E44)</f>
        <v>6</v>
      </c>
      <c r="H40" s="90" t="s">
        <v>27</v>
      </c>
      <c r="I40" s="94">
        <f>SUM(I41:I44)</f>
        <v>1</v>
      </c>
      <c r="J40" s="95">
        <f>SUM(J41:J44)</f>
        <v>1</v>
      </c>
      <c r="K40" s="95"/>
      <c r="L40" s="96"/>
      <c r="M40" s="93">
        <f>SUM(I41:L44)</f>
        <v>2</v>
      </c>
      <c r="O40" s="90" t="s">
        <v>27</v>
      </c>
      <c r="P40" s="97">
        <f>SUM(P43:P44)</f>
        <v>1</v>
      </c>
      <c r="Q40" s="98"/>
      <c r="R40" s="98">
        <f>SUM(R43:R44)</f>
        <v>1</v>
      </c>
      <c r="S40" s="99"/>
      <c r="T40" s="93">
        <f>SUM(P41:S44)</f>
        <v>2</v>
      </c>
    </row>
    <row r="41" spans="1:20" ht="12.75" customHeight="1">
      <c r="A41" s="100" t="s">
        <v>27</v>
      </c>
      <c r="B41" s="100"/>
      <c r="C41" s="101">
        <v>2</v>
      </c>
      <c r="D41" s="101"/>
      <c r="E41" s="102"/>
      <c r="F41" s="102"/>
      <c r="H41" s="104" t="s">
        <v>27</v>
      </c>
      <c r="I41" s="104"/>
      <c r="J41" s="105">
        <v>1</v>
      </c>
      <c r="K41" s="105"/>
      <c r="L41" s="106"/>
      <c r="M41" s="106"/>
      <c r="O41" s="108"/>
      <c r="P41" s="112"/>
      <c r="Q41" s="113"/>
      <c r="R41" s="113"/>
      <c r="S41" s="114"/>
      <c r="T41" s="114"/>
    </row>
    <row r="42" spans="1:20" ht="12.75" customHeight="1">
      <c r="A42" s="135" t="s">
        <v>28</v>
      </c>
      <c r="B42" s="135">
        <v>1</v>
      </c>
      <c r="C42" s="136"/>
      <c r="D42" s="136"/>
      <c r="E42" s="137"/>
      <c r="F42" s="141">
        <v>1</v>
      </c>
      <c r="H42" s="104"/>
      <c r="I42" s="104"/>
      <c r="J42" s="105"/>
      <c r="K42" s="105"/>
      <c r="L42" s="106"/>
      <c r="M42" s="106"/>
      <c r="O42" s="108"/>
      <c r="P42" s="112"/>
      <c r="Q42" s="113"/>
      <c r="R42" s="113"/>
      <c r="S42" s="114"/>
      <c r="T42" s="114"/>
    </row>
    <row r="43" spans="1:20" ht="12.75" customHeight="1">
      <c r="A43" s="100" t="s">
        <v>29</v>
      </c>
      <c r="B43" s="100">
        <v>1</v>
      </c>
      <c r="C43" s="101"/>
      <c r="D43" s="101"/>
      <c r="E43" s="102"/>
      <c r="F43" s="102"/>
      <c r="H43" s="138" t="s">
        <v>29</v>
      </c>
      <c r="I43" s="138">
        <v>1</v>
      </c>
      <c r="J43" s="139"/>
      <c r="K43" s="139"/>
      <c r="L43" s="140"/>
      <c r="M43" s="147">
        <v>4</v>
      </c>
      <c r="O43" s="104" t="s">
        <v>29</v>
      </c>
      <c r="P43" s="104"/>
      <c r="Q43" s="105"/>
      <c r="R43" s="105">
        <v>1</v>
      </c>
      <c r="S43" s="106"/>
      <c r="T43" s="106"/>
    </row>
    <row r="44" spans="1:20" ht="12.75" customHeight="1">
      <c r="A44" s="135" t="s">
        <v>12</v>
      </c>
      <c r="B44" s="135">
        <v>2</v>
      </c>
      <c r="C44" s="136"/>
      <c r="D44" s="136"/>
      <c r="E44" s="137"/>
      <c r="F44" s="141">
        <v>6</v>
      </c>
      <c r="H44" s="104"/>
      <c r="I44" s="104"/>
      <c r="J44" s="105"/>
      <c r="K44" s="105"/>
      <c r="L44" s="106"/>
      <c r="M44" s="106"/>
      <c r="O44" s="104" t="s">
        <v>12</v>
      </c>
      <c r="P44" s="104">
        <v>1</v>
      </c>
      <c r="Q44" s="105"/>
      <c r="R44" s="105"/>
      <c r="S44" s="106"/>
      <c r="T44" s="106"/>
    </row>
    <row r="45" spans="1:20" ht="12.75" customHeight="1">
      <c r="A45" s="115" t="s">
        <v>58</v>
      </c>
      <c r="B45" s="91"/>
      <c r="C45" s="92">
        <f>SUM(C46:C47)</f>
        <v>1</v>
      </c>
      <c r="D45" s="92">
        <f>SUM(D46:D47)</f>
        <v>1</v>
      </c>
      <c r="E45" s="93"/>
      <c r="F45" s="93">
        <f>SUM(B46:E47)</f>
        <v>2</v>
      </c>
      <c r="H45" s="104"/>
      <c r="I45" s="104"/>
      <c r="J45" s="105"/>
      <c r="K45" s="105"/>
      <c r="L45" s="106"/>
      <c r="M45" s="106"/>
      <c r="O45" s="115" t="s">
        <v>58</v>
      </c>
      <c r="P45" s="97">
        <f>SUM(P46:P47)</f>
        <v>3</v>
      </c>
      <c r="Q45" s="98">
        <f>SUM(Q46:Q47)</f>
        <v>1</v>
      </c>
      <c r="R45" s="98"/>
      <c r="S45" s="99"/>
      <c r="T45" s="99">
        <f>SUM(P46:S47)</f>
        <v>4</v>
      </c>
    </row>
    <row r="46" spans="1:20" ht="12.75" customHeight="1">
      <c r="A46" s="100" t="s">
        <v>68</v>
      </c>
      <c r="B46" s="100"/>
      <c r="C46" s="101"/>
      <c r="D46" s="101">
        <v>1</v>
      </c>
      <c r="E46" s="102"/>
      <c r="F46" s="102"/>
      <c r="H46" s="104"/>
      <c r="I46" s="104"/>
      <c r="J46" s="105"/>
      <c r="K46" s="105"/>
      <c r="L46" s="106"/>
      <c r="M46" s="106"/>
      <c r="O46" s="104" t="s">
        <v>68</v>
      </c>
      <c r="P46" s="104">
        <v>3</v>
      </c>
      <c r="Q46" s="105"/>
      <c r="R46" s="105"/>
      <c r="S46" s="106"/>
      <c r="T46" s="106"/>
    </row>
    <row r="47" spans="1:20" ht="12.75" customHeight="1">
      <c r="A47" s="100" t="s">
        <v>66</v>
      </c>
      <c r="B47" s="100"/>
      <c r="C47" s="101">
        <v>1</v>
      </c>
      <c r="D47" s="101"/>
      <c r="E47" s="102"/>
      <c r="F47" s="102"/>
      <c r="H47" s="104"/>
      <c r="I47" s="104"/>
      <c r="J47" s="105"/>
      <c r="K47" s="105"/>
      <c r="L47" s="106"/>
      <c r="M47" s="106"/>
      <c r="O47" s="104" t="s">
        <v>66</v>
      </c>
      <c r="P47" s="104"/>
      <c r="Q47" s="105">
        <v>1</v>
      </c>
      <c r="R47" s="105"/>
      <c r="S47" s="106"/>
      <c r="T47" s="106"/>
    </row>
    <row r="48" spans="1:20" ht="12.75" customHeight="1">
      <c r="A48" s="90" t="s">
        <v>21</v>
      </c>
      <c r="B48" s="91"/>
      <c r="C48" s="92"/>
      <c r="D48" s="92">
        <f>SUM(D49:D49)</f>
        <v>1</v>
      </c>
      <c r="E48" s="93"/>
      <c r="F48" s="93">
        <f>SUM(B49:E49)</f>
        <v>1</v>
      </c>
      <c r="H48" s="90" t="s">
        <v>21</v>
      </c>
      <c r="I48" s="94"/>
      <c r="J48" s="95"/>
      <c r="K48" s="95"/>
      <c r="L48" s="96">
        <f>SUM(L49:L49)</f>
        <v>2</v>
      </c>
      <c r="M48" s="93">
        <f>SUM(I49:L49)</f>
        <v>2</v>
      </c>
      <c r="O48" s="90" t="s">
        <v>21</v>
      </c>
      <c r="P48" s="97"/>
      <c r="Q48" s="98"/>
      <c r="R48" s="98"/>
      <c r="S48" s="99">
        <f>SUM(S49:S49)</f>
        <v>1</v>
      </c>
      <c r="T48" s="99">
        <f>SUM(P49:S49)</f>
        <v>1</v>
      </c>
    </row>
    <row r="49" spans="1:20" ht="12.75" customHeight="1">
      <c r="A49" s="100" t="s">
        <v>56</v>
      </c>
      <c r="B49" s="100"/>
      <c r="C49" s="101"/>
      <c r="D49" s="101">
        <v>1</v>
      </c>
      <c r="E49" s="102"/>
      <c r="F49" s="102"/>
      <c r="H49" s="104" t="s">
        <v>56</v>
      </c>
      <c r="I49" s="104"/>
      <c r="J49" s="105"/>
      <c r="K49" s="105"/>
      <c r="L49" s="106">
        <v>2</v>
      </c>
      <c r="M49" s="106"/>
      <c r="O49" s="104" t="s">
        <v>56</v>
      </c>
      <c r="P49" s="104"/>
      <c r="Q49" s="105"/>
      <c r="R49" s="105"/>
      <c r="S49" s="106">
        <v>1</v>
      </c>
      <c r="T49" s="106"/>
    </row>
    <row r="50" spans="1:20" ht="12.75" customHeight="1">
      <c r="A50" s="100"/>
      <c r="B50" s="100"/>
      <c r="C50" s="101"/>
      <c r="D50" s="101"/>
      <c r="E50" s="102"/>
      <c r="F50" s="102"/>
      <c r="H50" s="104"/>
      <c r="I50" s="104"/>
      <c r="J50" s="105"/>
      <c r="K50" s="105"/>
      <c r="L50" s="106"/>
      <c r="M50" s="106"/>
      <c r="O50" s="116" t="s">
        <v>30</v>
      </c>
      <c r="P50" s="97">
        <f>SUM(P51:P51)</f>
        <v>1</v>
      </c>
      <c r="Q50" s="98"/>
      <c r="R50" s="98"/>
      <c r="S50" s="99"/>
      <c r="T50" s="99">
        <f>SUM(P51:S51)</f>
        <v>1</v>
      </c>
    </row>
    <row r="51" spans="1:20" s="89" customFormat="1" ht="12.75" customHeight="1">
      <c r="A51" s="100"/>
      <c r="B51" s="100"/>
      <c r="C51" s="101"/>
      <c r="D51" s="101"/>
      <c r="E51" s="102"/>
      <c r="F51" s="102"/>
      <c r="H51" s="104"/>
      <c r="I51" s="104"/>
      <c r="J51" s="105"/>
      <c r="K51" s="105"/>
      <c r="L51" s="106"/>
      <c r="M51" s="106"/>
      <c r="O51" s="104" t="s">
        <v>31</v>
      </c>
      <c r="P51" s="104">
        <v>1</v>
      </c>
      <c r="Q51" s="105"/>
      <c r="R51" s="105"/>
      <c r="S51" s="106"/>
      <c r="T51" s="106"/>
    </row>
    <row r="52" spans="1:20" ht="12.75" customHeight="1">
      <c r="A52" s="100"/>
      <c r="B52" s="100"/>
      <c r="C52" s="101"/>
      <c r="D52" s="101"/>
      <c r="E52" s="102"/>
      <c r="F52" s="102"/>
      <c r="H52" s="104"/>
      <c r="I52" s="104"/>
      <c r="J52" s="105"/>
      <c r="K52" s="105"/>
      <c r="L52" s="106"/>
      <c r="M52" s="106"/>
      <c r="O52" s="90" t="s">
        <v>0</v>
      </c>
      <c r="P52" s="97">
        <f>SUM(P53:P53)</f>
        <v>1</v>
      </c>
      <c r="Q52" s="98"/>
      <c r="R52" s="98"/>
      <c r="S52" s="99"/>
      <c r="T52" s="99">
        <f>SUM(P53:S53)</f>
        <v>1</v>
      </c>
    </row>
    <row r="53" spans="1:20" ht="12.75" customHeight="1" thickBot="1">
      <c r="A53" s="100"/>
      <c r="B53" s="100"/>
      <c r="C53" s="101"/>
      <c r="D53" s="101"/>
      <c r="E53" s="102"/>
      <c r="F53" s="102"/>
      <c r="H53" s="117"/>
      <c r="I53" s="117"/>
      <c r="J53" s="118"/>
      <c r="K53" s="118"/>
      <c r="L53" s="119"/>
      <c r="M53" s="119"/>
      <c r="O53" s="138" t="s">
        <v>0</v>
      </c>
      <c r="P53" s="138">
        <v>1</v>
      </c>
      <c r="Q53" s="139"/>
      <c r="R53" s="139"/>
      <c r="S53" s="140"/>
      <c r="T53" s="147">
        <v>1</v>
      </c>
    </row>
    <row r="54" spans="1:20" ht="12.75" customHeight="1" thickBot="1">
      <c r="A54" s="120" t="s">
        <v>125</v>
      </c>
      <c r="B54" s="121">
        <f>B4+B22+B26+B30+B34+B40+B45+B48</f>
        <v>17</v>
      </c>
      <c r="C54" s="121">
        <f>C4+C22+C26+C30+C34+C40+C45+C48</f>
        <v>10</v>
      </c>
      <c r="D54" s="121">
        <f>D4+D22+D26+D30+D34+D40+D45+D48</f>
        <v>9</v>
      </c>
      <c r="E54" s="122">
        <f>E4+E22+E26+E30+E34+E40+E45+E48</f>
        <v>8</v>
      </c>
      <c r="F54" s="122">
        <f>F4+F22+F26+F30+F34+F40+F45+F48</f>
        <v>44</v>
      </c>
      <c r="H54" s="79" t="s">
        <v>125</v>
      </c>
      <c r="I54" s="123">
        <f>I4+I22+I26+I30+I34+I40+I48</f>
        <v>8</v>
      </c>
      <c r="J54" s="124">
        <f>J4+J22+J26+J30+J34+J40+J48</f>
        <v>9</v>
      </c>
      <c r="K54" s="124">
        <f>K4+K22+K26+K30+K34+K40+K48</f>
        <v>8</v>
      </c>
      <c r="L54" s="125">
        <f>L4+L22+L26+L30+L34+L40+L48</f>
        <v>3</v>
      </c>
      <c r="M54" s="125">
        <f>M4+M22+M26+M30+M34+M40+M48</f>
        <v>28</v>
      </c>
      <c r="O54" s="88" t="s">
        <v>125</v>
      </c>
      <c r="P54" s="126">
        <f>P4+P22+P26+P30+P34+P40+P45+P48+P50+P52</f>
        <v>16</v>
      </c>
      <c r="Q54" s="127">
        <f>Q4+Q22+Q26+Q30+Q34+Q40+Q45+Q48+Q50+Q52</f>
        <v>9</v>
      </c>
      <c r="R54" s="127">
        <f>R4+R22+R26+R30+R34+R40+R45+R48+R50+R52</f>
        <v>8</v>
      </c>
      <c r="S54" s="128">
        <f>S4+S22+S26+S30+S34+S40+S45+S48+S50+S52</f>
        <v>4</v>
      </c>
      <c r="T54" s="128">
        <f>T4+T22+T26+T30+T34+T40+T45+T48+T50+T52</f>
        <v>37</v>
      </c>
    </row>
    <row r="55" spans="1:20" ht="39" thickBot="1">
      <c r="A55" s="132" t="s">
        <v>138</v>
      </c>
      <c r="B55" s="148">
        <f>B5+B6+B10+B17+B32+B33+B37+B42+B44</f>
        <v>7</v>
      </c>
      <c r="C55" s="149">
        <f>C5+C6+C10+C13+C17+C32+C33+C37+C42+C44</f>
        <v>2</v>
      </c>
      <c r="D55" s="149">
        <f>D5+D6+D10+D13+D17+D32+D33+D37+D42+D44</f>
        <v>2</v>
      </c>
      <c r="E55" s="150">
        <f>E5+E6+E13+E17+E32+E33+E37+E42+E44</f>
        <v>1</v>
      </c>
      <c r="F55" s="146">
        <f>F5+F6+F10+F13+F17+F32+F33+F37+F42+F44</f>
        <v>1116</v>
      </c>
      <c r="H55" s="132" t="s">
        <v>138</v>
      </c>
      <c r="I55" s="148">
        <f>I5+I6+I10+I11+I17+I37+I43</f>
        <v>4</v>
      </c>
      <c r="J55" s="149">
        <f>J5+J6+J10+J11+J17+J37+J43</f>
        <v>2</v>
      </c>
      <c r="K55" s="149">
        <f>K5+K6+K10+K11+K17+K37+K43</f>
        <v>6</v>
      </c>
      <c r="L55" s="150"/>
      <c r="M55" s="146">
        <f>M5+M6+M10+M11+M17+M37+M43</f>
        <v>197</v>
      </c>
      <c r="O55" s="132" t="s">
        <v>138</v>
      </c>
      <c r="P55" s="148">
        <f>P6+P7+P10+P11+P13+P17+P31+P33+P38+P53</f>
        <v>4</v>
      </c>
      <c r="Q55" s="149">
        <f>Q6+Q7+Q10+Q11+Q13+Q17+Q31+Q33+Q38+Q53</f>
        <v>2</v>
      </c>
      <c r="R55" s="149">
        <f>R6+R7+R10+R11+R13+R17+R31+R33+R38+R53</f>
        <v>2</v>
      </c>
      <c r="S55" s="150">
        <f>S6+S7+S10+S11+S13+S17+S31+S33+S38+S53</f>
        <v>2</v>
      </c>
      <c r="T55" s="146">
        <f>T6+T7+T10+T11+T13+T17+T31+T33+T38+T53</f>
        <v>342</v>
      </c>
    </row>
    <row r="56" spans="1:20" ht="39" thickBot="1">
      <c r="A56" s="129" t="s">
        <v>137</v>
      </c>
      <c r="B56" s="69">
        <v>12</v>
      </c>
      <c r="C56" s="70">
        <v>30</v>
      </c>
      <c r="D56" s="70">
        <v>50</v>
      </c>
      <c r="E56" s="71">
        <v>65</v>
      </c>
      <c r="F56" s="72"/>
      <c r="H56" s="129" t="s">
        <v>131</v>
      </c>
      <c r="I56" s="69">
        <v>10</v>
      </c>
      <c r="J56" s="70">
        <v>15</v>
      </c>
      <c r="K56" s="70">
        <v>22</v>
      </c>
      <c r="L56" s="71">
        <v>30</v>
      </c>
      <c r="M56" s="130"/>
      <c r="O56" s="129" t="s">
        <v>132</v>
      </c>
      <c r="P56" s="69">
        <v>12</v>
      </c>
      <c r="Q56" s="70">
        <v>30</v>
      </c>
      <c r="R56" s="70">
        <v>50</v>
      </c>
      <c r="S56" s="71">
        <v>100</v>
      </c>
      <c r="T56" s="131"/>
    </row>
    <row r="57" spans="1:20" ht="51.75" thickBot="1">
      <c r="A57" s="142" t="s">
        <v>139</v>
      </c>
      <c r="B57" s="143">
        <f>(B54-B55)*B56</f>
        <v>120</v>
      </c>
      <c r="C57" s="144">
        <f>(C54-C55)*C56</f>
        <v>240</v>
      </c>
      <c r="D57" s="144">
        <f>(D54-D55)*D56</f>
        <v>350</v>
      </c>
      <c r="E57" s="145">
        <f>(E54-E55)*E56</f>
        <v>455</v>
      </c>
      <c r="F57" s="146">
        <f>SUM(B57:E57)</f>
        <v>1165</v>
      </c>
      <c r="H57" s="142" t="s">
        <v>140</v>
      </c>
      <c r="I57" s="143">
        <f>(I54-I55)*I56</f>
        <v>40</v>
      </c>
      <c r="J57" s="144">
        <f>(J54-J55)*J56</f>
        <v>105</v>
      </c>
      <c r="K57" s="144">
        <f>(K54-K55)*K56</f>
        <v>44</v>
      </c>
      <c r="L57" s="145">
        <f>(L54-L55)*L56</f>
        <v>90</v>
      </c>
      <c r="M57" s="146">
        <f>SUM(I57:L57)</f>
        <v>279</v>
      </c>
      <c r="O57" s="142" t="s">
        <v>140</v>
      </c>
      <c r="P57" s="143">
        <f>(P54-P55)*P56</f>
        <v>144</v>
      </c>
      <c r="Q57" s="144">
        <f>(Q54-Q55)*Q56</f>
        <v>210</v>
      </c>
      <c r="R57" s="144">
        <f>(R54-R55)*R56</f>
        <v>300</v>
      </c>
      <c r="S57" s="145">
        <f>(S54-S55)*S56</f>
        <v>200</v>
      </c>
      <c r="T57" s="146">
        <f>SUM(P57:S57)</f>
        <v>854</v>
      </c>
    </row>
    <row r="58" spans="1:20" ht="18" customHeight="1" thickBot="1">
      <c r="A58" s="190" t="s">
        <v>50</v>
      </c>
      <c r="B58" s="191"/>
      <c r="C58" s="191"/>
      <c r="D58" s="191"/>
      <c r="E58" s="192"/>
      <c r="F58" s="151">
        <f>SUM(F55:F57)</f>
        <v>2281</v>
      </c>
      <c r="H58" s="190" t="s">
        <v>50</v>
      </c>
      <c r="I58" s="191"/>
      <c r="J58" s="191"/>
      <c r="K58" s="191"/>
      <c r="L58" s="192"/>
      <c r="M58" s="151">
        <f>SUM(M55:M57)</f>
        <v>476</v>
      </c>
      <c r="O58" s="190" t="s">
        <v>50</v>
      </c>
      <c r="P58" s="191"/>
      <c r="Q58" s="191"/>
      <c r="R58" s="191"/>
      <c r="S58" s="192"/>
      <c r="T58" s="151">
        <f>SUM(T55:T57)</f>
        <v>1196</v>
      </c>
    </row>
    <row r="73" spans="8:13" ht="12.75">
      <c r="H73" s="89"/>
      <c r="I73" s="89"/>
      <c r="J73" s="89"/>
      <c r="K73" s="89"/>
      <c r="L73" s="89"/>
      <c r="M73" s="89"/>
    </row>
  </sheetData>
  <mergeCells count="21">
    <mergeCell ref="O58:S58"/>
    <mergeCell ref="O2:O3"/>
    <mergeCell ref="P2:P3"/>
    <mergeCell ref="Q2:Q3"/>
    <mergeCell ref="R2:R3"/>
    <mergeCell ref="S2:S3"/>
    <mergeCell ref="J2:J3"/>
    <mergeCell ref="K2:K3"/>
    <mergeCell ref="L2:L3"/>
    <mergeCell ref="A58:E58"/>
    <mergeCell ref="H58:L58"/>
    <mergeCell ref="H1:M1"/>
    <mergeCell ref="A1:F1"/>
    <mergeCell ref="O1:T1"/>
    <mergeCell ref="A2:A3"/>
    <mergeCell ref="B2:B3"/>
    <mergeCell ref="C2:C3"/>
    <mergeCell ref="D2:D3"/>
    <mergeCell ref="E2:E3"/>
    <mergeCell ref="H2:H3"/>
    <mergeCell ref="I2:I3"/>
  </mergeCells>
  <printOptions horizontalCentered="1" verticalCentered="1"/>
  <pageMargins left="0.19" right="0.19" top="1.37" bottom="0.51" header="0.15748031496062992" footer="0.17"/>
  <pageSetup horizontalDpi="600" verticalDpi="600" orientation="landscape" paperSize="9" scale="80" r:id="rId1"/>
  <headerFooter alignWithMargins="0">
    <oddFooter>&amp;L&amp;"MAC C Times,Regular"Tabela 3&amp;R&amp;"MAC C Times,Regular"&amp;P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3"/>
  <sheetViews>
    <sheetView workbookViewId="0" topLeftCell="A1">
      <selection activeCell="A1" sqref="A1:C1"/>
    </sheetView>
  </sheetViews>
  <sheetFormatPr defaultColWidth="9.140625" defaultRowHeight="12.75"/>
  <cols>
    <col min="1" max="1" width="4.7109375" style="40" bestFit="1" customWidth="1"/>
    <col min="2" max="2" width="18.140625" style="40" customWidth="1"/>
    <col min="3" max="3" width="33.140625" style="40" customWidth="1"/>
    <col min="4" max="4" width="9.57421875" style="40" bestFit="1" customWidth="1"/>
    <col min="5" max="5" width="10.8515625" style="40" bestFit="1" customWidth="1"/>
    <col min="6" max="6" width="11.421875" style="40" bestFit="1" customWidth="1"/>
    <col min="7" max="16384" width="8.8515625" style="40" customWidth="1"/>
  </cols>
  <sheetData>
    <row r="1" spans="1:6" s="39" customFormat="1" ht="12.75">
      <c r="A1" s="193" t="s">
        <v>106</v>
      </c>
      <c r="B1" s="193"/>
      <c r="C1" s="193"/>
      <c r="D1" s="193" t="s">
        <v>49</v>
      </c>
      <c r="E1" s="193"/>
      <c r="F1" s="193"/>
    </row>
    <row r="2" spans="1:6" s="45" customFormat="1" ht="23.25" thickBot="1">
      <c r="A2" s="68" t="s">
        <v>112</v>
      </c>
      <c r="B2" s="68" t="s">
        <v>87</v>
      </c>
      <c r="C2" s="68" t="s">
        <v>88</v>
      </c>
      <c r="D2" s="68" t="s">
        <v>108</v>
      </c>
      <c r="E2" s="68" t="s">
        <v>107</v>
      </c>
      <c r="F2" s="68" t="s">
        <v>109</v>
      </c>
    </row>
    <row r="3" spans="1:6" ht="22.5">
      <c r="A3" s="46">
        <v>1</v>
      </c>
      <c r="B3" s="47" t="s">
        <v>84</v>
      </c>
      <c r="C3" s="49" t="s">
        <v>89</v>
      </c>
      <c r="D3" s="60">
        <v>85.8</v>
      </c>
      <c r="E3" s="60"/>
      <c r="F3" s="60"/>
    </row>
    <row r="4" spans="1:6" ht="42.75" customHeight="1">
      <c r="A4" s="46">
        <v>2</v>
      </c>
      <c r="B4" s="47" t="s">
        <v>94</v>
      </c>
      <c r="C4" s="49" t="s">
        <v>95</v>
      </c>
      <c r="D4" s="60">
        <v>384.24</v>
      </c>
      <c r="E4" s="60">
        <v>392.86</v>
      </c>
      <c r="F4" s="60"/>
    </row>
    <row r="5" spans="1:6" ht="43.5" customHeight="1">
      <c r="A5" s="46">
        <v>3</v>
      </c>
      <c r="B5" s="47" t="s">
        <v>82</v>
      </c>
      <c r="C5" s="49" t="s">
        <v>90</v>
      </c>
      <c r="D5" s="60">
        <v>51.22</v>
      </c>
      <c r="E5" s="60">
        <v>297.18</v>
      </c>
      <c r="F5" s="60"/>
    </row>
    <row r="6" spans="1:6" ht="63" customHeight="1">
      <c r="A6" s="46">
        <v>4</v>
      </c>
      <c r="B6" s="47" t="s">
        <v>83</v>
      </c>
      <c r="C6" s="47" t="s">
        <v>96</v>
      </c>
      <c r="D6" s="60"/>
      <c r="E6" s="60">
        <v>785.77</v>
      </c>
      <c r="F6" s="60"/>
    </row>
    <row r="7" spans="1:6" ht="137.25" customHeight="1">
      <c r="A7" s="46">
        <v>5</v>
      </c>
      <c r="B7" s="47" t="s">
        <v>103</v>
      </c>
      <c r="C7" s="49" t="s">
        <v>97</v>
      </c>
      <c r="D7" s="60"/>
      <c r="E7" s="60">
        <v>500.37</v>
      </c>
      <c r="F7" s="60"/>
    </row>
    <row r="8" spans="1:6" ht="65.25" customHeight="1">
      <c r="A8" s="46">
        <v>6</v>
      </c>
      <c r="B8" s="47" t="s">
        <v>85</v>
      </c>
      <c r="C8" s="49" t="s">
        <v>91</v>
      </c>
      <c r="D8" s="60"/>
      <c r="E8" s="60"/>
      <c r="F8" s="60">
        <v>23000</v>
      </c>
    </row>
    <row r="9" spans="1:6" ht="65.25" customHeight="1">
      <c r="A9" s="46">
        <v>7</v>
      </c>
      <c r="B9" s="47" t="s">
        <v>86</v>
      </c>
      <c r="C9" s="49" t="s">
        <v>100</v>
      </c>
      <c r="D9" s="60"/>
      <c r="E9" s="60"/>
      <c r="F9" s="60">
        <v>3529.54</v>
      </c>
    </row>
    <row r="10" spans="1:6" ht="22.5" customHeight="1">
      <c r="A10" s="46">
        <v>8</v>
      </c>
      <c r="B10" s="47" t="s">
        <v>104</v>
      </c>
      <c r="C10" s="49" t="s">
        <v>98</v>
      </c>
      <c r="D10" s="60"/>
      <c r="E10" s="60"/>
      <c r="F10" s="60">
        <v>280.49</v>
      </c>
    </row>
    <row r="11" spans="1:6" ht="22.5" customHeight="1">
      <c r="A11" s="46">
        <v>9</v>
      </c>
      <c r="B11" s="47" t="s">
        <v>105</v>
      </c>
      <c r="C11" s="47" t="s">
        <v>99</v>
      </c>
      <c r="D11" s="60"/>
      <c r="E11" s="60"/>
      <c r="F11" s="60">
        <v>672.26</v>
      </c>
    </row>
    <row r="12" spans="1:6" ht="22.5" customHeight="1" thickBot="1">
      <c r="A12" s="63">
        <v>10</v>
      </c>
      <c r="B12" s="64" t="s">
        <v>102</v>
      </c>
      <c r="C12" s="64" t="s">
        <v>101</v>
      </c>
      <c r="D12" s="65"/>
      <c r="E12" s="65"/>
      <c r="F12" s="65">
        <v>733.14</v>
      </c>
    </row>
    <row r="13" spans="1:6" ht="13.5" thickBot="1">
      <c r="A13" s="50"/>
      <c r="B13" s="50"/>
      <c r="C13" s="56"/>
      <c r="D13" s="66">
        <f>SUM(D3:D12)</f>
        <v>521.26</v>
      </c>
      <c r="E13" s="66">
        <f>SUM(E3:E12)</f>
        <v>1976.1799999999998</v>
      </c>
      <c r="F13" s="61">
        <f>SUM(F3:F12)</f>
        <v>28215.43</v>
      </c>
    </row>
    <row r="14" spans="1:6" s="56" customFormat="1" ht="12.75">
      <c r="A14" s="58"/>
      <c r="B14" s="58"/>
      <c r="C14" s="59" t="s">
        <v>53</v>
      </c>
      <c r="D14" s="194">
        <f>D13+E13</f>
        <v>2497.4399999999996</v>
      </c>
      <c r="E14" s="194"/>
      <c r="F14" s="62"/>
    </row>
    <row r="15" spans="1:5" s="51" customFormat="1" ht="12.75">
      <c r="A15" s="52"/>
      <c r="B15" s="52"/>
      <c r="C15" s="52"/>
      <c r="D15" s="53"/>
      <c r="E15" s="54"/>
    </row>
    <row r="16" spans="1:5" s="51" customFormat="1" ht="12.75">
      <c r="A16" s="52"/>
      <c r="B16" s="52"/>
      <c r="C16" s="52"/>
      <c r="D16" s="53"/>
      <c r="E16" s="54"/>
    </row>
    <row r="17" spans="1:4" s="39" customFormat="1" ht="38.25">
      <c r="A17" s="193" t="s">
        <v>110</v>
      </c>
      <c r="B17" s="193"/>
      <c r="C17" s="193"/>
      <c r="D17" s="73" t="s">
        <v>49</v>
      </c>
    </row>
    <row r="18" spans="1:4" s="45" customFormat="1" ht="23.25" thickBot="1">
      <c r="A18" s="68" t="s">
        <v>112</v>
      </c>
      <c r="B18" s="68" t="s">
        <v>111</v>
      </c>
      <c r="C18" s="68" t="s">
        <v>88</v>
      </c>
      <c r="D18" s="68" t="s">
        <v>108</v>
      </c>
    </row>
    <row r="19" spans="1:6" ht="33.75">
      <c r="A19" s="46">
        <v>1</v>
      </c>
      <c r="B19" s="47" t="s">
        <v>93</v>
      </c>
      <c r="C19" s="49" t="s">
        <v>113</v>
      </c>
      <c r="D19" s="60">
        <v>247.98</v>
      </c>
      <c r="E19" s="55"/>
      <c r="F19" s="48"/>
    </row>
    <row r="20" spans="1:6" ht="45">
      <c r="A20" s="46">
        <v>2</v>
      </c>
      <c r="B20" s="47" t="s">
        <v>92</v>
      </c>
      <c r="C20" s="49" t="s">
        <v>114</v>
      </c>
      <c r="D20" s="60">
        <v>5.12</v>
      </c>
      <c r="E20" s="55"/>
      <c r="F20" s="48"/>
    </row>
    <row r="21" spans="1:6" ht="33.75">
      <c r="A21" s="46">
        <v>3</v>
      </c>
      <c r="B21" s="47" t="s">
        <v>133</v>
      </c>
      <c r="C21" s="49" t="s">
        <v>115</v>
      </c>
      <c r="D21" s="60">
        <v>184.07</v>
      </c>
      <c r="E21" s="55"/>
      <c r="F21" s="48"/>
    </row>
    <row r="22" spans="1:6" ht="34.5" thickBot="1">
      <c r="A22" s="63"/>
      <c r="B22" s="64" t="s">
        <v>134</v>
      </c>
      <c r="C22" s="67" t="s">
        <v>135</v>
      </c>
      <c r="D22" s="65">
        <v>130</v>
      </c>
      <c r="E22" s="55"/>
      <c r="F22" s="48"/>
    </row>
    <row r="23" spans="1:4" ht="12.75">
      <c r="A23" s="39"/>
      <c r="B23" s="39"/>
      <c r="C23" s="57" t="s">
        <v>53</v>
      </c>
      <c r="D23" s="62">
        <f>SUM(D19:D22)</f>
        <v>567.17</v>
      </c>
    </row>
  </sheetData>
  <mergeCells count="4">
    <mergeCell ref="A17:C17"/>
    <mergeCell ref="D14:E14"/>
    <mergeCell ref="A1:C1"/>
    <mergeCell ref="D1:F1"/>
  </mergeCells>
  <printOptions horizontalCentered="1" verticalCentered="1"/>
  <pageMargins left="0.7480314960629921" right="0.2362204724409449" top="0.37" bottom="0.31" header="0.2755905511811024" footer="0.1968503937007874"/>
  <pageSetup fitToHeight="1" fitToWidth="1" horizontalDpi="600" verticalDpi="600" orientation="portrait" paperSize="9" scale="94" r:id="rId1"/>
  <headerFooter alignWithMargins="0">
    <oddFooter>&amp;R&amp;"MAC C Times,Regular"Tabela 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Tome Trombev</cp:lastModifiedBy>
  <cp:lastPrinted>2001-10-10T04:24:18Z</cp:lastPrinted>
  <dcterms:created xsi:type="dcterms:W3CDTF">2001-09-30T12:44:07Z</dcterms:created>
  <dcterms:modified xsi:type="dcterms:W3CDTF">2001-10-18T18:17:58Z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